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9.xml" ContentType="application/vnd.ms-excel.controlproperties+xml"/>
  <Override PartName="/xl/drawings/drawing9.xml" ContentType="application/vnd.openxmlformats-officedocument.drawing+xml"/>
  <Override PartName="/xl/ctrlProps/ctrlProp20.xml" ContentType="application/vnd.ms-excel.controlproperties+xml"/>
  <Override PartName="/xl/drawings/drawing10.xml" ContentType="application/vnd.openxmlformats-officedocument.drawing+xml"/>
  <Override PartName="/xl/ctrlProps/ctrlProp21.xml" ContentType="application/vnd.ms-excel.controlproperties+xml"/>
  <Override PartName="/xl/drawings/drawing11.xml" ContentType="application/vnd.openxmlformats-officedocument.drawing+xml"/>
  <Override PartName="/xl/ctrlProps/ctrlProp22.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23.xml" ContentType="application/vnd.ms-excel.controlproperties+xml"/>
  <Override PartName="/xl/ctrlProps/ctrlProp24.xml" ContentType="application/vnd.ms-excel.controlproperti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codeName="{499AFE36-ED4D-9D94-70EF-1DFAAA4259C6}"/>
  <workbookPr updateLinks="never" codeName="ThisWorkbook" defaultThemeVersion="124226"/>
  <mc:AlternateContent xmlns:mc="http://schemas.openxmlformats.org/markup-compatibility/2006">
    <mc:Choice Requires="x15">
      <x15ac:absPath xmlns:x15ac="http://schemas.microsoft.com/office/spreadsheetml/2010/11/ac" url="https://powergrid1989.sharepoint.com/sites/CNNM/Shared Documents/CnM/WORKS/2025-26/Manogna/WC-4356-NSagar, Nellore Extns/Bid Docs-4356/"/>
    </mc:Choice>
  </mc:AlternateContent>
  <xr:revisionPtr revIDLastSave="0" documentId="13_ncr:3_{A7C8C643-B0C7-45A4-B578-52ABB0A83B81}" xr6:coauthVersionLast="47" xr6:coauthVersionMax="47" xr10:uidLastSave="{00000000-0000-0000-0000-000000000000}"/>
  <bookViews>
    <workbookView xWindow="-120" yWindow="-120" windowWidth="29040" windowHeight="15720" tabRatio="883" firstSheet="1" activeTab="2" xr2:uid="{00000000-000D-0000-FFFF-FFFF00000000}"/>
  </bookViews>
  <sheets>
    <sheet name="Basic" sheetId="1" state="hidden" r:id="rId1"/>
    <sheet name="Cover" sheetId="2" r:id="rId2"/>
    <sheet name="Names of Bidder" sheetId="3" r:id="rId3"/>
    <sheet name="Attach 3(JV)" sheetId="4" r:id="rId4"/>
    <sheet name="Attach-3 (QR)" sheetId="5" r:id="rId5"/>
    <sheet name="Attach 4" sheetId="6" r:id="rId6"/>
    <sheet name="Attach 4 (A)" sheetId="7" r:id="rId7"/>
    <sheet name="Attach 4 (B)" sheetId="8" r:id="rId8"/>
    <sheet name="Attach 5" sheetId="9" r:id="rId9"/>
    <sheet name="Attach 5A" sheetId="10" r:id="rId10"/>
    <sheet name="Attach 5B" sheetId="11" state="hidden" r:id="rId11"/>
    <sheet name="Attach 6" sheetId="12" r:id="rId12"/>
    <sheet name="Attach 7" sheetId="13" r:id="rId13"/>
    <sheet name="Attach 9" sheetId="14" r:id="rId14"/>
    <sheet name="Attach 10" sheetId="15" r:id="rId15"/>
    <sheet name="Attach 11" sheetId="16" r:id="rId16"/>
    <sheet name="Attach 12" sheetId="31" r:id="rId17"/>
    <sheet name="Attach 13" sheetId="18" r:id="rId18"/>
    <sheet name="Attach 14" sheetId="19" r:id="rId19"/>
    <sheet name="Attach 14-IP" sheetId="20" r:id="rId20"/>
    <sheet name="Attach 15" sheetId="21" r:id="rId21"/>
    <sheet name="Attach 16" sheetId="22" r:id="rId22"/>
    <sheet name="Attach 17" sheetId="23" r:id="rId23"/>
    <sheet name="Attach 18" sheetId="24" r:id="rId24"/>
    <sheet name="Attach 19" sheetId="25" r:id="rId25"/>
    <sheet name="Attach-20" sheetId="26" state="hidden" r:id="rId26"/>
    <sheet name="Attach 23" sheetId="27" state="hidden" r:id="rId27"/>
    <sheet name="Bid Form 1st Envelope " sheetId="28" r:id="rId28"/>
    <sheet name="N to W" sheetId="29" state="hidden" r:id="rId29"/>
    <sheet name="Sheet1" sheetId="30" state="hidden"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A" localSheetId="16">#REF!</definedName>
    <definedName name="\A" localSheetId="22">#REF!</definedName>
    <definedName name="\A" localSheetId="26">#REF!</definedName>
    <definedName name="\A" localSheetId="10">#REF!</definedName>
    <definedName name="\A" localSheetId="4">#REF!</definedName>
    <definedName name="\A">#REF!</definedName>
    <definedName name="\aa" localSheetId="16">#REF!</definedName>
    <definedName name="\aa" localSheetId="26">#REF!</definedName>
    <definedName name="\aa" localSheetId="10">#REF!</definedName>
    <definedName name="\aa">#REF!</definedName>
    <definedName name="\B" localSheetId="16">#REF!</definedName>
    <definedName name="\B" localSheetId="22">#REF!</definedName>
    <definedName name="\B" localSheetId="26">#REF!</definedName>
    <definedName name="\B" localSheetId="10">#REF!</definedName>
    <definedName name="\B" localSheetId="4">#REF!</definedName>
    <definedName name="\B">#REF!</definedName>
    <definedName name="\C" localSheetId="16">#REF!</definedName>
    <definedName name="\C" localSheetId="22">#REF!</definedName>
    <definedName name="\C" localSheetId="26">#REF!</definedName>
    <definedName name="\C" localSheetId="10">#REF!</definedName>
    <definedName name="\C" localSheetId="4">#REF!</definedName>
    <definedName name="\C">#REF!</definedName>
    <definedName name="\M" localSheetId="16">#REF!</definedName>
    <definedName name="\M" localSheetId="26">#REF!</definedName>
    <definedName name="\M" localSheetId="10">#REF!</definedName>
    <definedName name="\M" localSheetId="4">#REF!</definedName>
    <definedName name="\M">#REF!</definedName>
    <definedName name="\N" localSheetId="16">#REF!</definedName>
    <definedName name="\N" localSheetId="26">#REF!</definedName>
    <definedName name="\N" localSheetId="10">#REF!</definedName>
    <definedName name="\N" localSheetId="4">#REF!</definedName>
    <definedName name="\N">#REF!</definedName>
    <definedName name="\P" localSheetId="16">#REF!</definedName>
    <definedName name="\P" localSheetId="26">#REF!</definedName>
    <definedName name="\P" localSheetId="10">#REF!</definedName>
    <definedName name="\P" localSheetId="4">#REF!</definedName>
    <definedName name="\P">#REF!</definedName>
    <definedName name="\R" localSheetId="16">#REF!</definedName>
    <definedName name="\R" localSheetId="26">#REF!</definedName>
    <definedName name="\R" localSheetId="10">#REF!</definedName>
    <definedName name="\R" localSheetId="4">#REF!</definedName>
    <definedName name="\R">#REF!</definedName>
    <definedName name="\U" localSheetId="16">#REF!</definedName>
    <definedName name="\U" localSheetId="26">#REF!</definedName>
    <definedName name="\U" localSheetId="10">#REF!</definedName>
    <definedName name="\U" localSheetId="4">#REF!</definedName>
    <definedName name="\U">#REF!</definedName>
    <definedName name="\V" localSheetId="16">#REF!</definedName>
    <definedName name="\V" localSheetId="26">#REF!</definedName>
    <definedName name="\V" localSheetId="10">#REF!</definedName>
    <definedName name="\V" localSheetId="4">#REF!</definedName>
    <definedName name="\V">#REF!</definedName>
    <definedName name="\x" localSheetId="16">#REF!</definedName>
    <definedName name="\x" localSheetId="26">#REF!</definedName>
    <definedName name="\x" localSheetId="10">#REF!</definedName>
    <definedName name="\x">#REF!</definedName>
    <definedName name="ab" localSheetId="16">#REF!</definedName>
    <definedName name="ab" localSheetId="26">#REF!</definedName>
    <definedName name="ab" localSheetId="10">#REF!</definedName>
    <definedName name="ab" localSheetId="4">#REF!</definedName>
    <definedName name="ab">#REF!</definedName>
    <definedName name="abc">#REF!</definedName>
    <definedName name="biddername" localSheetId="16">#REF!</definedName>
    <definedName name="biddername" localSheetId="26">#REF!</definedName>
    <definedName name="biddername" localSheetId="10">#REF!</definedName>
    <definedName name="biddername">#REF!</definedName>
    <definedName name="BL2A" localSheetId="16">'[1]Attach-3 (QR)'!#REF!</definedName>
    <definedName name="BL2A" localSheetId="26">#REF!</definedName>
    <definedName name="BL2A" localSheetId="10">#REF!</definedName>
    <definedName name="BL2A" localSheetId="4">'Attach-3 (QR)'!$J$331</definedName>
    <definedName name="BL2A">#REF!</definedName>
    <definedName name="BL2A2" localSheetId="16">'[1]Attach-3 (QR)'!#REF!</definedName>
    <definedName name="BL2A2" localSheetId="26">#REF!</definedName>
    <definedName name="BL2A2" localSheetId="10">#REF!</definedName>
    <definedName name="BL2A2" localSheetId="4">'Attach-3 (QR)'!#REF!</definedName>
    <definedName name="BL2A2">#REF!</definedName>
    <definedName name="BL2AA" localSheetId="16">'[1]Attach-3 (QR)'!#REF!</definedName>
    <definedName name="BL2AA" localSheetId="26">#REF!</definedName>
    <definedName name="BL2AA" localSheetId="10">#REF!</definedName>
    <definedName name="BL2AA" localSheetId="4">'Attach-3 (QR)'!$J$331</definedName>
    <definedName name="BL2AA">#REF!</definedName>
    <definedName name="BL2AAA" localSheetId="16">'[1]Attach-3 (QR)'!#REF!</definedName>
    <definedName name="BL2AAA" localSheetId="22">'[2]Attach QR'!$J$785</definedName>
    <definedName name="BL2AAA" localSheetId="26">#REF!</definedName>
    <definedName name="BL2AAA" localSheetId="10">#REF!</definedName>
    <definedName name="BL2AAA" localSheetId="4">'Attach-3 (QR)'!#REF!</definedName>
    <definedName name="BL2AAA">#REF!</definedName>
    <definedName name="BL2B" localSheetId="16">'[1]Attach-3 (QR)'!#REF!</definedName>
    <definedName name="BL2B" localSheetId="26">#REF!</definedName>
    <definedName name="BL2B" localSheetId="10">#REF!</definedName>
    <definedName name="BL2B" localSheetId="4">'Attach-3 (QR)'!$K$331</definedName>
    <definedName name="BL2B">#REF!</definedName>
    <definedName name="BL2BB" localSheetId="16">'[1]Attach-3 (QR)'!#REF!</definedName>
    <definedName name="BL2BB" localSheetId="26">#REF!</definedName>
    <definedName name="BL2BB" localSheetId="10">#REF!</definedName>
    <definedName name="BL2BB" localSheetId="4">'Attach-3 (QR)'!#REF!</definedName>
    <definedName name="BL2BB">#REF!</definedName>
    <definedName name="BL2BBB" localSheetId="16">'[1]Attach-3 (QR)'!#REF!</definedName>
    <definedName name="BL2BBB" localSheetId="22">'[2]Attach QR'!$K$785</definedName>
    <definedName name="BL2BBB" localSheetId="26">#REF!</definedName>
    <definedName name="BL2BBB" localSheetId="10">#REF!</definedName>
    <definedName name="BL2BBB" localSheetId="4">'Attach-3 (QR)'!#REF!</definedName>
    <definedName name="BL2BBB">#REF!</definedName>
    <definedName name="BL2C" localSheetId="16">'[1]Attach-3 (QR)'!#REF!</definedName>
    <definedName name="BL2C" localSheetId="26">#REF!</definedName>
    <definedName name="BL2C" localSheetId="10">#REF!</definedName>
    <definedName name="BL2C" localSheetId="4">'Attach-3 (QR)'!$L$331</definedName>
    <definedName name="BL2C">#REF!</definedName>
    <definedName name="BL2CC" localSheetId="16">'[1]Attach-3 (QR)'!#REF!</definedName>
    <definedName name="BL2CC" localSheetId="26">#REF!</definedName>
    <definedName name="BL2CC" localSheetId="10">#REF!</definedName>
    <definedName name="BL2CC" localSheetId="4">'Attach-3 (QR)'!#REF!</definedName>
    <definedName name="BL2CC">#REF!</definedName>
    <definedName name="BL2CCC" localSheetId="16">'[1]Attach-3 (QR)'!#REF!</definedName>
    <definedName name="BL2CCC" localSheetId="22">'[2]Attach QR'!$L$785</definedName>
    <definedName name="BL2CCC" localSheetId="26">#REF!</definedName>
    <definedName name="BL2CCC" localSheetId="10">#REF!</definedName>
    <definedName name="BL2CCC" localSheetId="4">'Attach-3 (QR)'!#REF!</definedName>
    <definedName name="BL2CCC">#REF!</definedName>
    <definedName name="BL3A" localSheetId="16">'[1]Attach-3 (QR)'!#REF!</definedName>
    <definedName name="BL3A" localSheetId="26">#REF!</definedName>
    <definedName name="BL3A" localSheetId="10">#REF!</definedName>
    <definedName name="BL3A" localSheetId="4">'Attach-3 (QR)'!$J$332</definedName>
    <definedName name="BL3A">#REF!</definedName>
    <definedName name="BL3AA" localSheetId="16">'[1]Attach-3 (QR)'!#REF!</definedName>
    <definedName name="BL3AA" localSheetId="26">#REF!</definedName>
    <definedName name="BL3AA" localSheetId="10">#REF!</definedName>
    <definedName name="BL3AA" localSheetId="4">'Attach-3 (QR)'!#REF!</definedName>
    <definedName name="BL3AA">#REF!</definedName>
    <definedName name="BL3AAA" localSheetId="16">'[1]Attach-3 (QR)'!#REF!</definedName>
    <definedName name="BL3AAA" localSheetId="22">'[2]Attach QR'!$J$788</definedName>
    <definedName name="BL3AAA" localSheetId="26">#REF!</definedName>
    <definedName name="BL3AAA" localSheetId="10">#REF!</definedName>
    <definedName name="BL3AAA" localSheetId="4">'Attach-3 (QR)'!#REF!</definedName>
    <definedName name="BL3AAA">#REF!</definedName>
    <definedName name="BL3B" localSheetId="16">'[1]Attach-3 (QR)'!#REF!</definedName>
    <definedName name="BL3B" localSheetId="26">#REF!</definedName>
    <definedName name="BL3B" localSheetId="10">#REF!</definedName>
    <definedName name="BL3B" localSheetId="4">'Attach-3 (QR)'!$K$332</definedName>
    <definedName name="BL3B">#REF!</definedName>
    <definedName name="BL3BB" localSheetId="16">'[1]Attach-3 (QR)'!#REF!</definedName>
    <definedName name="BL3BB" localSheetId="26">#REF!</definedName>
    <definedName name="BL3BB" localSheetId="10">#REF!</definedName>
    <definedName name="BL3BB" localSheetId="4">'Attach-3 (QR)'!#REF!</definedName>
    <definedName name="BL3BB">#REF!</definedName>
    <definedName name="BL3BBB" localSheetId="16">'[1]Attach-3 (QR)'!#REF!</definedName>
    <definedName name="BL3BBB" localSheetId="22">'[2]Attach QR'!$K$788</definedName>
    <definedName name="BL3BBB" localSheetId="26">#REF!</definedName>
    <definedName name="BL3BBB" localSheetId="10">#REF!</definedName>
    <definedName name="BL3BBB" localSheetId="4">'Attach-3 (QR)'!#REF!</definedName>
    <definedName name="BL3BBB">#REF!</definedName>
    <definedName name="BL3C" localSheetId="16">'[1]Attach-3 (QR)'!#REF!</definedName>
    <definedName name="BL3C" localSheetId="26">#REF!</definedName>
    <definedName name="BL3C" localSheetId="10">#REF!</definedName>
    <definedName name="BL3C" localSheetId="4">'Attach-3 (QR)'!$L$332</definedName>
    <definedName name="BL3C">#REF!</definedName>
    <definedName name="BL3CC" localSheetId="16">'[1]Attach-3 (QR)'!#REF!</definedName>
    <definedName name="BL3CC" localSheetId="26">#REF!</definedName>
    <definedName name="BL3CC" localSheetId="10">#REF!</definedName>
    <definedName name="BL3CC" localSheetId="4">'Attach-3 (QR)'!#REF!</definedName>
    <definedName name="BL3CC">#REF!</definedName>
    <definedName name="BL3CCC" localSheetId="16">'[1]Attach-3 (QR)'!#REF!</definedName>
    <definedName name="BL3CCC" localSheetId="22">'[2]Attach QR'!$L$788</definedName>
    <definedName name="BL3CCC" localSheetId="26">#REF!</definedName>
    <definedName name="BL3CCC" localSheetId="10">#REF!</definedName>
    <definedName name="BL3CCC" localSheetId="4">'Attach-3 (QR)'!#REF!</definedName>
    <definedName name="BL3CCC">#REF!</definedName>
    <definedName name="BL4A" localSheetId="16">'[1]Attach-3 (QR)'!#REF!</definedName>
    <definedName name="BL4A" localSheetId="26">#REF!</definedName>
    <definedName name="BL4A" localSheetId="10">#REF!</definedName>
    <definedName name="BL4A" localSheetId="4">'Attach-3 (QR)'!$J$333</definedName>
    <definedName name="BL4A">#REF!</definedName>
    <definedName name="BL4AA" localSheetId="16">'[1]Attach-3 (QR)'!#REF!</definedName>
    <definedName name="BL4AA" localSheetId="26">#REF!</definedName>
    <definedName name="BL4AA" localSheetId="10">#REF!</definedName>
    <definedName name="BL4AA" localSheetId="4">'Attach-3 (QR)'!#REF!</definedName>
    <definedName name="BL4AA">#REF!</definedName>
    <definedName name="BL4AAA" localSheetId="16">'[1]Attach-3 (QR)'!#REF!</definedName>
    <definedName name="BL4AAA" localSheetId="22">'[2]Attach QR'!$J$791</definedName>
    <definedName name="BL4AAA" localSheetId="26">#REF!</definedName>
    <definedName name="BL4AAA" localSheetId="10">#REF!</definedName>
    <definedName name="BL4AAA" localSheetId="4">'Attach-3 (QR)'!#REF!</definedName>
    <definedName name="BL4AAA">#REF!</definedName>
    <definedName name="BL4B" localSheetId="16">'[1]Attach-3 (QR)'!#REF!</definedName>
    <definedName name="BL4B" localSheetId="26">#REF!</definedName>
    <definedName name="BL4B" localSheetId="10">#REF!</definedName>
    <definedName name="BL4B" localSheetId="4">'Attach-3 (QR)'!$K$333</definedName>
    <definedName name="BL4B">#REF!</definedName>
    <definedName name="BL4BB" localSheetId="16">'[1]Attach-3 (QR)'!#REF!</definedName>
    <definedName name="BL4BB" localSheetId="26">#REF!</definedName>
    <definedName name="BL4BB" localSheetId="10">#REF!</definedName>
    <definedName name="BL4BB" localSheetId="4">'Attach-3 (QR)'!#REF!</definedName>
    <definedName name="BL4BB">#REF!</definedName>
    <definedName name="BL4BBB" localSheetId="16">'[1]Attach-3 (QR)'!#REF!</definedName>
    <definedName name="BL4BBB" localSheetId="22">'[2]Attach QR'!$K$791</definedName>
    <definedName name="BL4BBB" localSheetId="26">#REF!</definedName>
    <definedName name="BL4BBB" localSheetId="10">#REF!</definedName>
    <definedName name="BL4BBB" localSheetId="4">'Attach-3 (QR)'!#REF!</definedName>
    <definedName name="BL4BBB">#REF!</definedName>
    <definedName name="BL4C" localSheetId="16">'[1]Attach-3 (QR)'!#REF!</definedName>
    <definedName name="BL4C" localSheetId="26">#REF!</definedName>
    <definedName name="BL4C" localSheetId="10">#REF!</definedName>
    <definedName name="BL4C" localSheetId="4">'Attach-3 (QR)'!$L$333</definedName>
    <definedName name="BL4C">#REF!</definedName>
    <definedName name="BL4CC" localSheetId="16">'[1]Attach-3 (QR)'!#REF!</definedName>
    <definedName name="BL4CC" localSheetId="26">#REF!</definedName>
    <definedName name="BL4CC" localSheetId="10">#REF!</definedName>
    <definedName name="BL4CC" localSheetId="4">'Attach-3 (QR)'!#REF!</definedName>
    <definedName name="BL4CC">#REF!</definedName>
    <definedName name="BL4CCC" localSheetId="16">'[1]Attach-3 (QR)'!#REF!</definedName>
    <definedName name="BL4CCC" localSheetId="22">'[2]Attach QR'!$L$791</definedName>
    <definedName name="BL4CCC" localSheetId="26">#REF!</definedName>
    <definedName name="BL4CCC" localSheetId="10">#REF!</definedName>
    <definedName name="BL4CCC" localSheetId="4">'Attach-3 (QR)'!#REF!</definedName>
    <definedName name="BL4CCC">#REF!</definedName>
    <definedName name="BL5A" localSheetId="16">'[1]Attach-3 (QR)'!#REF!</definedName>
    <definedName name="BL5A" localSheetId="26">#REF!</definedName>
    <definedName name="BL5A" localSheetId="10">#REF!</definedName>
    <definedName name="BL5A" localSheetId="4">'Attach-3 (QR)'!$J$334</definedName>
    <definedName name="BL5A">#REF!</definedName>
    <definedName name="BL5AA" localSheetId="16">'[1]Attach-3 (QR)'!#REF!</definedName>
    <definedName name="BL5AA" localSheetId="26">#REF!</definedName>
    <definedName name="BL5AA" localSheetId="10">#REF!</definedName>
    <definedName name="BL5AA" localSheetId="4">'Attach-3 (QR)'!#REF!</definedName>
    <definedName name="BL5AA">#REF!</definedName>
    <definedName name="BL5AAA" localSheetId="16">'[1]Attach-3 (QR)'!#REF!</definedName>
    <definedName name="BL5AAA" localSheetId="22">'[2]Attach QR'!$J$794</definedName>
    <definedName name="BL5AAA" localSheetId="26">#REF!</definedName>
    <definedName name="BL5AAA" localSheetId="10">#REF!</definedName>
    <definedName name="BL5AAA" localSheetId="4">'Attach-3 (QR)'!#REF!</definedName>
    <definedName name="BL5AAA">#REF!</definedName>
    <definedName name="BL5B" localSheetId="16">'[1]Attach-3 (QR)'!#REF!</definedName>
    <definedName name="BL5B" localSheetId="26">#REF!</definedName>
    <definedName name="BL5B" localSheetId="10">#REF!</definedName>
    <definedName name="BL5B" localSheetId="4">'Attach-3 (QR)'!$K$334</definedName>
    <definedName name="BL5B">#REF!</definedName>
    <definedName name="BL5BB" localSheetId="16">'[1]Attach-3 (QR)'!#REF!</definedName>
    <definedName name="BL5BB" localSheetId="26">#REF!</definedName>
    <definedName name="BL5BB" localSheetId="10">#REF!</definedName>
    <definedName name="BL5BB" localSheetId="4">'Attach-3 (QR)'!#REF!</definedName>
    <definedName name="BL5BB">#REF!</definedName>
    <definedName name="BL5BBB" localSheetId="16">'[1]Attach-3 (QR)'!#REF!</definedName>
    <definedName name="BL5BBB" localSheetId="22">'[2]Attach QR'!$K$794</definedName>
    <definedName name="BL5BBB" localSheetId="26">#REF!</definedName>
    <definedName name="BL5BBB" localSheetId="10">#REF!</definedName>
    <definedName name="BL5BBB" localSheetId="4">'Attach-3 (QR)'!#REF!</definedName>
    <definedName name="BL5BBB">#REF!</definedName>
    <definedName name="BL5C" localSheetId="16">'[1]Attach-3 (QR)'!#REF!</definedName>
    <definedName name="BL5C" localSheetId="26">#REF!</definedName>
    <definedName name="BL5C" localSheetId="10">#REF!</definedName>
    <definedName name="BL5C" localSheetId="4">'Attach-3 (QR)'!$L$334</definedName>
    <definedName name="BL5C">#REF!</definedName>
    <definedName name="BL5CC" localSheetId="16">'[1]Attach-3 (QR)'!#REF!</definedName>
    <definedName name="BL5CC" localSheetId="26">#REF!</definedName>
    <definedName name="BL5CC" localSheetId="10">#REF!</definedName>
    <definedName name="BL5CC" localSheetId="4">'Attach-3 (QR)'!#REF!</definedName>
    <definedName name="BL5CC">#REF!</definedName>
    <definedName name="BL5CCC" localSheetId="16">'[1]Attach-3 (QR)'!#REF!</definedName>
    <definedName name="BL5CCC" localSheetId="22">'[2]Attach QR'!$L$794</definedName>
    <definedName name="BL5CCC" localSheetId="26">#REF!</definedName>
    <definedName name="BL5CCC" localSheetId="10">#REF!</definedName>
    <definedName name="BL5CCC" localSheetId="4">'Attach-3 (QR)'!#REF!</definedName>
    <definedName name="BL5CCC">#REF!</definedName>
    <definedName name="CAPA1" localSheetId="16">'[1]Attach-3 (QR)'!#REF!</definedName>
    <definedName name="CAPA1" localSheetId="26">#REF!</definedName>
    <definedName name="CAPA1" localSheetId="10">#REF!</definedName>
    <definedName name="CAPA1" localSheetId="4">'Attach-3 (QR)'!#REF!</definedName>
    <definedName name="CAPA1">#REF!</definedName>
    <definedName name="CAPA11" localSheetId="16">'[1]Attach-3 (QR)'!#REF!</definedName>
    <definedName name="CAPA11" localSheetId="26">#REF!</definedName>
    <definedName name="CAPA11" localSheetId="10">#REF!</definedName>
    <definedName name="CAPA11" localSheetId="4">'Attach-3 (QR)'!#REF!</definedName>
    <definedName name="CAPA11">#REF!</definedName>
    <definedName name="CAPA111" localSheetId="16">'[1]Attach-3 (QR)'!#REF!</definedName>
    <definedName name="CAPA111" localSheetId="22">'[2]Attach QR'!$F$505</definedName>
    <definedName name="CAPA111" localSheetId="26">#REF!</definedName>
    <definedName name="CAPA111" localSheetId="10">#REF!</definedName>
    <definedName name="CAPA111" localSheetId="4">'Attach-3 (QR)'!#REF!</definedName>
    <definedName name="CAPA111">#REF!</definedName>
    <definedName name="CAPA2" localSheetId="16">'[1]Attach-3 (QR)'!#REF!</definedName>
    <definedName name="CAPA2" localSheetId="26">#REF!</definedName>
    <definedName name="CAPA2" localSheetId="10">#REF!</definedName>
    <definedName name="CAPA2" localSheetId="4">'Attach-3 (QR)'!#REF!</definedName>
    <definedName name="CAPA2">#REF!</definedName>
    <definedName name="CAPA22" localSheetId="16">'[1]Attach-3 (QR)'!#REF!</definedName>
    <definedName name="CAPA22" localSheetId="26">#REF!</definedName>
    <definedName name="CAPA22" localSheetId="10">#REF!</definedName>
    <definedName name="CAPA22" localSheetId="4">'Attach-3 (QR)'!#REF!</definedName>
    <definedName name="CAPA22">#REF!</definedName>
    <definedName name="CAPA222" localSheetId="16">'[1]Attach-3 (QR)'!#REF!</definedName>
    <definedName name="CAPA222" localSheetId="22">'[2]Attach QR'!$I$505</definedName>
    <definedName name="CAPA222" localSheetId="26">#REF!</definedName>
    <definedName name="CAPA222" localSheetId="10">#REF!</definedName>
    <definedName name="CAPA222" localSheetId="4">'Attach-3 (QR)'!#REF!</definedName>
    <definedName name="CAPA222">#REF!</definedName>
    <definedName name="CAPA3" localSheetId="16">'[1]Attach-3 (QR)'!#REF!</definedName>
    <definedName name="CAPA3" localSheetId="26">#REF!</definedName>
    <definedName name="CAPA3" localSheetId="10">#REF!</definedName>
    <definedName name="CAPA3" localSheetId="4">'Attach-3 (QR)'!#REF!</definedName>
    <definedName name="CAPA3">#REF!</definedName>
    <definedName name="CAPA33" localSheetId="16">'[1]Attach-3 (QR)'!#REF!</definedName>
    <definedName name="CAPA33" localSheetId="26">#REF!</definedName>
    <definedName name="CAPA33" localSheetId="10">#REF!</definedName>
    <definedName name="CAPA33" localSheetId="4">'Attach-3 (QR)'!#REF!</definedName>
    <definedName name="CAPA33">#REF!</definedName>
    <definedName name="CAPA333" localSheetId="16">'[1]Attach-3 (QR)'!#REF!</definedName>
    <definedName name="CAPA333" localSheetId="22">'[2]Attach QR'!$G$651</definedName>
    <definedName name="CAPA333" localSheetId="26">#REF!</definedName>
    <definedName name="CAPA333" localSheetId="10">#REF!</definedName>
    <definedName name="CAPA333" localSheetId="4">'Attach-3 (QR)'!#REF!</definedName>
    <definedName name="CAPA333">#REF!</definedName>
    <definedName name="CAPA4" localSheetId="16">'[1]Attach-3 (QR)'!#REF!</definedName>
    <definedName name="CAPA4" localSheetId="26">#REF!</definedName>
    <definedName name="CAPA4" localSheetId="10">#REF!</definedName>
    <definedName name="CAPA4" localSheetId="4">'Attach-3 (QR)'!#REF!</definedName>
    <definedName name="CAPA4">#REF!</definedName>
    <definedName name="CAPA44" localSheetId="16">'[1]Attach-3 (QR)'!#REF!</definedName>
    <definedName name="CAPA44" localSheetId="26">#REF!</definedName>
    <definedName name="CAPA44" localSheetId="10">#REF!</definedName>
    <definedName name="CAPA44" localSheetId="4">'Attach-3 (QR)'!#REF!</definedName>
    <definedName name="CAPA44">#REF!</definedName>
    <definedName name="CAPA444" localSheetId="16">'[1]Attach-3 (QR)'!#REF!</definedName>
    <definedName name="CAPA444" localSheetId="22">'[2]Attach QR'!$I$651</definedName>
    <definedName name="CAPA444" localSheetId="26">#REF!</definedName>
    <definedName name="CAPA444" localSheetId="10">#REF!</definedName>
    <definedName name="CAPA444" localSheetId="4">'Attach-3 (QR)'!#REF!</definedName>
    <definedName name="CAPA444">#REF!</definedName>
    <definedName name="CAPA7" localSheetId="16">'[1]Attach-3 (QR)'!#REF!</definedName>
    <definedName name="CAPA7" localSheetId="26">#REF!</definedName>
    <definedName name="CAPA7" localSheetId="10">#REF!</definedName>
    <definedName name="CAPA7" localSheetId="4">'Attach-3 (QR)'!#REF!</definedName>
    <definedName name="CAPA7">#REF!</definedName>
    <definedName name="CAPA77" localSheetId="16">'[1]Attach-3 (QR)'!#REF!</definedName>
    <definedName name="CAPA77" localSheetId="26">#REF!</definedName>
    <definedName name="CAPA77" localSheetId="10">#REF!</definedName>
    <definedName name="CAPA77" localSheetId="4">'Attach-3 (QR)'!#REF!</definedName>
    <definedName name="CAPA77">#REF!</definedName>
    <definedName name="CAPA777" localSheetId="16">'[1]Attach-3 (QR)'!#REF!</definedName>
    <definedName name="CAPA777" localSheetId="22">'[2]Attach QR'!$D$505</definedName>
    <definedName name="CAPA777" localSheetId="26">#REF!</definedName>
    <definedName name="CAPA777" localSheetId="10">#REF!</definedName>
    <definedName name="CAPA777" localSheetId="4">'Attach-3 (QR)'!#REF!</definedName>
    <definedName name="CAPA777">#REF!</definedName>
    <definedName name="COO" localSheetId="16">'[3]Sch-1a'!#REF!</definedName>
    <definedName name="COO" localSheetId="26">'[4]Sch-1a'!#REF!</definedName>
    <definedName name="COO" localSheetId="10">'[4]Sch-1a'!#REF!</definedName>
    <definedName name="COO">'[4]Sch-1a'!#REF!</definedName>
    <definedName name="date" localSheetId="16">#REF!</definedName>
    <definedName name="date" localSheetId="26">#REF!</definedName>
    <definedName name="date" localSheetId="10">#REF!</definedName>
    <definedName name="date">#REF!</definedName>
    <definedName name="iii" localSheetId="16">#REF!</definedName>
    <definedName name="iii" localSheetId="26">#REF!</definedName>
    <definedName name="iii" localSheetId="10">#REF!</definedName>
    <definedName name="iii">#REF!</definedName>
    <definedName name="LA" localSheetId="26">#REF!</definedName>
    <definedName name="LA">#REF!</definedName>
    <definedName name="logo1">"Picture 7"</definedName>
    <definedName name="MANU1" localSheetId="16">'[1]Attach-3 (QR)'!#REF!</definedName>
    <definedName name="MANU1" localSheetId="26">#REF!</definedName>
    <definedName name="MANU1" localSheetId="10">#REF!</definedName>
    <definedName name="MANU1" localSheetId="4">'Attach-3 (QR)'!#REF!</definedName>
    <definedName name="MANU1">#REF!</definedName>
    <definedName name="MANU11" localSheetId="16">'[1]Attach-3 (QR)'!#REF!</definedName>
    <definedName name="MANU11" localSheetId="26">#REF!</definedName>
    <definedName name="MANU11" localSheetId="10">#REF!</definedName>
    <definedName name="MANU11" localSheetId="4">'Attach-3 (QR)'!#REF!</definedName>
    <definedName name="MANU11">#REF!</definedName>
    <definedName name="MANU111" localSheetId="16">'[1]Attach-3 (QR)'!#REF!</definedName>
    <definedName name="MANU111" localSheetId="22">'[2]Attach QR'!$H$350</definedName>
    <definedName name="MANU111" localSheetId="26">#REF!</definedName>
    <definedName name="MANU111" localSheetId="10">#REF!</definedName>
    <definedName name="MANU111" localSheetId="4">'Attach-3 (QR)'!#REF!</definedName>
    <definedName name="MANU111">#REF!</definedName>
    <definedName name="MANU2" localSheetId="16">'[1]Attach-3 (QR)'!#REF!</definedName>
    <definedName name="MANU2" localSheetId="26">#REF!</definedName>
    <definedName name="MANU2" localSheetId="10">#REF!</definedName>
    <definedName name="MANU2" localSheetId="4">'Attach-3 (QR)'!#REF!</definedName>
    <definedName name="MANU2">#REF!</definedName>
    <definedName name="MANU22" localSheetId="16">'[1]Attach-3 (QR)'!#REF!</definedName>
    <definedName name="MANU22" localSheetId="26">#REF!</definedName>
    <definedName name="MANU22" localSheetId="10">#REF!</definedName>
    <definedName name="MANU22" localSheetId="4">'Attach-3 (QR)'!#REF!</definedName>
    <definedName name="MANU22">#REF!</definedName>
    <definedName name="MANU222" localSheetId="16">'[1]Attach-3 (QR)'!#REF!</definedName>
    <definedName name="MANU222" localSheetId="22">'[2]Attach QR'!$H$419</definedName>
    <definedName name="MANU222" localSheetId="26">#REF!</definedName>
    <definedName name="MANU222" localSheetId="10">#REF!</definedName>
    <definedName name="MANU222" localSheetId="4">'Attach-3 (QR)'!#REF!</definedName>
    <definedName name="MANU222">#REF!</definedName>
    <definedName name="MANU3" localSheetId="16">'[1]Attach-3 (QR)'!#REF!</definedName>
    <definedName name="MANU3" localSheetId="26">#REF!</definedName>
    <definedName name="MANU3" localSheetId="10">#REF!</definedName>
    <definedName name="MANU3" localSheetId="4">'Attach-3 (QR)'!#REF!</definedName>
    <definedName name="MANU3">#REF!</definedName>
    <definedName name="MANU33" localSheetId="16">'[1]Attach-3 (QR)'!#REF!</definedName>
    <definedName name="MANU33" localSheetId="26">#REF!</definedName>
    <definedName name="MANU33" localSheetId="10">#REF!</definedName>
    <definedName name="MANU33" localSheetId="4">'Attach-3 (QR)'!#REF!</definedName>
    <definedName name="MANU33">#REF!</definedName>
    <definedName name="MANU333" localSheetId="16">'[1]Attach-3 (QR)'!#REF!</definedName>
    <definedName name="MANU333" localSheetId="22">'[2]Attach QR'!$G$560</definedName>
    <definedName name="MANU333" localSheetId="26">#REF!</definedName>
    <definedName name="MANU333" localSheetId="10">#REF!</definedName>
    <definedName name="MANU333" localSheetId="4">'Attach-3 (QR)'!#REF!</definedName>
    <definedName name="MANU333">#REF!</definedName>
    <definedName name="MANU4" localSheetId="16">'[1]Attach-3 (QR)'!#REF!</definedName>
    <definedName name="MANU4" localSheetId="26">#REF!</definedName>
    <definedName name="MANU4" localSheetId="10">#REF!</definedName>
    <definedName name="MANU4" localSheetId="4">'Attach-3 (QR)'!#REF!</definedName>
    <definedName name="MANU4">#REF!</definedName>
    <definedName name="MANU44" localSheetId="16">'[1]Attach-3 (QR)'!#REF!</definedName>
    <definedName name="MANU44" localSheetId="26">#REF!</definedName>
    <definedName name="MANU44" localSheetId="10">#REF!</definedName>
    <definedName name="MANU44" localSheetId="4">'Attach-3 (QR)'!#REF!</definedName>
    <definedName name="MANU44">#REF!</definedName>
    <definedName name="MANU444" localSheetId="16">'[1]Attach-3 (QR)'!#REF!</definedName>
    <definedName name="MANU444" localSheetId="22">'[2]Attach QR'!$I$560</definedName>
    <definedName name="MANU444" localSheetId="26">#REF!</definedName>
    <definedName name="MANU444" localSheetId="10">#REF!</definedName>
    <definedName name="MANU444" localSheetId="4">'Attach-3 (QR)'!#REF!</definedName>
    <definedName name="MANU444">#REF!</definedName>
    <definedName name="MANU5" localSheetId="16">'[1]Attach-3 (QR)'!#REF!</definedName>
    <definedName name="MANU5" localSheetId="26">#REF!</definedName>
    <definedName name="MANU5" localSheetId="10">#REF!</definedName>
    <definedName name="MANU5" localSheetId="4">'Attach-3 (QR)'!#REF!</definedName>
    <definedName name="MANU5">#REF!</definedName>
    <definedName name="MANU55" localSheetId="16">'[1]Attach-3 (QR)'!#REF!</definedName>
    <definedName name="MANU55" localSheetId="26">#REF!</definedName>
    <definedName name="MANU55" localSheetId="10">#REF!</definedName>
    <definedName name="MANU55" localSheetId="4">'Attach-3 (QR)'!#REF!</definedName>
    <definedName name="MANU55">#REF!</definedName>
    <definedName name="MANU555" localSheetId="16">'[1]Attach-3 (QR)'!#REF!</definedName>
    <definedName name="MANU555" localSheetId="22">'[2]Attach QR'!$E$560</definedName>
    <definedName name="MANU555" localSheetId="26">#REF!</definedName>
    <definedName name="MANU555" localSheetId="10">#REF!</definedName>
    <definedName name="MANU555" localSheetId="4">'Attach-3 (QR)'!#REF!</definedName>
    <definedName name="MANU555">#REF!</definedName>
    <definedName name="PATH1" localSheetId="16">'[1]Attach-3 (QR)'!#REF!</definedName>
    <definedName name="PATH1" localSheetId="26">#REF!</definedName>
    <definedName name="PATH1" localSheetId="10">#REF!</definedName>
    <definedName name="PATH1" localSheetId="4">'Attach-3 (QR)'!#REF!</definedName>
    <definedName name="PATH1">#REF!</definedName>
    <definedName name="PATH11" localSheetId="16">'[1]Attach-3 (QR)'!#REF!</definedName>
    <definedName name="PATH11" localSheetId="26">#REF!</definedName>
    <definedName name="PATH11" localSheetId="10">#REF!</definedName>
    <definedName name="PATH11" localSheetId="4">'Attach-3 (QR)'!#REF!</definedName>
    <definedName name="PATH11">#REF!</definedName>
    <definedName name="PATH111" localSheetId="16">'[1]Attach-3 (QR)'!#REF!</definedName>
    <definedName name="PATH111" localSheetId="22">'[2]Attach QR'!$G$170</definedName>
    <definedName name="PATH111" localSheetId="26">#REF!</definedName>
    <definedName name="PATH111" localSheetId="10">#REF!</definedName>
    <definedName name="PATH111" localSheetId="4">'Attach-3 (QR)'!#REF!</definedName>
    <definedName name="PATH111">#REF!</definedName>
    <definedName name="PATH2" localSheetId="16">'[1]Attach-3 (QR)'!#REF!</definedName>
    <definedName name="PATH2" localSheetId="26">#REF!</definedName>
    <definedName name="PATH2" localSheetId="10">#REF!</definedName>
    <definedName name="PATH2" localSheetId="4">'Attach-3 (QR)'!#REF!</definedName>
    <definedName name="PATH2">#REF!</definedName>
    <definedName name="PATH22" localSheetId="16">'[1]Attach-3 (QR)'!#REF!</definedName>
    <definedName name="PATH22" localSheetId="26">#REF!</definedName>
    <definedName name="PATH22" localSheetId="10">#REF!</definedName>
    <definedName name="PATH22" localSheetId="4">'Attach-3 (QR)'!#REF!</definedName>
    <definedName name="PATH22">#REF!</definedName>
    <definedName name="PATH222" localSheetId="16">'[1]Attach-3 (QR)'!#REF!</definedName>
    <definedName name="PATH222" localSheetId="22">'[2]Attach QR'!$I$170</definedName>
    <definedName name="PATH222" localSheetId="26">#REF!</definedName>
    <definedName name="PATH222" localSheetId="10">#REF!</definedName>
    <definedName name="PATH222" localSheetId="4">'Attach-3 (QR)'!#REF!</definedName>
    <definedName name="PATH222">#REF!</definedName>
    <definedName name="PATH3" localSheetId="16">'[1]Attach-3 (QR)'!#REF!</definedName>
    <definedName name="PATH3" localSheetId="26">#REF!</definedName>
    <definedName name="PATH3" localSheetId="10">#REF!</definedName>
    <definedName name="PATH3" localSheetId="4">'Attach-3 (QR)'!#REF!</definedName>
    <definedName name="PATH3">#REF!</definedName>
    <definedName name="PATH33" localSheetId="16">'[1]Attach-3 (QR)'!#REF!</definedName>
    <definedName name="PATH33" localSheetId="26">#REF!</definedName>
    <definedName name="PATH33" localSheetId="10">#REF!</definedName>
    <definedName name="PATH33" localSheetId="4">'Attach-3 (QR)'!#REF!</definedName>
    <definedName name="PATH33">#REF!</definedName>
    <definedName name="PATH333" localSheetId="16">'[1]Attach-3 (QR)'!#REF!</definedName>
    <definedName name="PATH333" localSheetId="22">'[2]Attach QR'!$G$246</definedName>
    <definedName name="PATH333" localSheetId="26">#REF!</definedName>
    <definedName name="PATH333" localSheetId="10">#REF!</definedName>
    <definedName name="PATH333" localSheetId="4">'Attach-3 (QR)'!#REF!</definedName>
    <definedName name="PATH333">#REF!</definedName>
    <definedName name="PATH4" localSheetId="16">'[1]Attach-3 (QR)'!#REF!</definedName>
    <definedName name="PATH4" localSheetId="26">#REF!</definedName>
    <definedName name="PATH4" localSheetId="10">#REF!</definedName>
    <definedName name="PATH4" localSheetId="4">'Attach-3 (QR)'!#REF!</definedName>
    <definedName name="PATH4">#REF!</definedName>
    <definedName name="PATH44" localSheetId="16">'[1]Attach-3 (QR)'!#REF!</definedName>
    <definedName name="PATH44" localSheetId="26">#REF!</definedName>
    <definedName name="PATH44" localSheetId="10">#REF!</definedName>
    <definedName name="PATH44" localSheetId="4">'Attach-3 (QR)'!#REF!</definedName>
    <definedName name="PATH44">#REF!</definedName>
    <definedName name="PATH444" localSheetId="16">'[1]Attach-3 (QR)'!#REF!</definedName>
    <definedName name="PATH444" localSheetId="22">'[2]Attach QR'!$I$246</definedName>
    <definedName name="PATH444" localSheetId="26">#REF!</definedName>
    <definedName name="PATH444" localSheetId="10">#REF!</definedName>
    <definedName name="PATH444" localSheetId="4">'Attach-3 (QR)'!#REF!</definedName>
    <definedName name="PATH444">#REF!</definedName>
    <definedName name="PATH5" localSheetId="16">'[1]Attach-3 (QR)'!#REF!</definedName>
    <definedName name="PATH5" localSheetId="26">#REF!</definedName>
    <definedName name="PATH5" localSheetId="10">#REF!</definedName>
    <definedName name="PATH5" localSheetId="4">'Attach-3 (QR)'!#REF!</definedName>
    <definedName name="PATH5">#REF!</definedName>
    <definedName name="PATH55" localSheetId="16">'[1]Attach-3 (QR)'!#REF!</definedName>
    <definedName name="PATH55" localSheetId="26">#REF!</definedName>
    <definedName name="PATH55" localSheetId="10">#REF!</definedName>
    <definedName name="PATH55" localSheetId="4">'Attach-3 (QR)'!#REF!</definedName>
    <definedName name="PATH55">#REF!</definedName>
    <definedName name="PATH555" localSheetId="16">'[1]Attach-3 (QR)'!#REF!</definedName>
    <definedName name="PATH555" localSheetId="26">#REF!</definedName>
    <definedName name="PATH555" localSheetId="10">#REF!</definedName>
    <definedName name="PATH555" localSheetId="4">'Attach-3 (QR)'!#REF!</definedName>
    <definedName name="PATH555">#REF!</definedName>
    <definedName name="PATHAR1" localSheetId="16">'[1]Attach-3 (QR)'!#REF!</definedName>
    <definedName name="PATHAR1" localSheetId="26">#REF!</definedName>
    <definedName name="PATHAR1" localSheetId="10">#REF!</definedName>
    <definedName name="PATHAR1" localSheetId="4">'Attach-3 (QR)'!$AN$294</definedName>
    <definedName name="PATHAR1">#REF!</definedName>
    <definedName name="PATHAR2" localSheetId="16">'[1]Attach-3 (QR)'!#REF!</definedName>
    <definedName name="PATHAR2" localSheetId="26">#REF!</definedName>
    <definedName name="PATHAR2" localSheetId="10">#REF!</definedName>
    <definedName name="PATHAR2" localSheetId="4">'Attach-3 (QR)'!$AN$295</definedName>
    <definedName name="PATHAR2">#REF!</definedName>
    <definedName name="PATHAR3" localSheetId="16">'[1]Attach-3 (QR)'!#REF!</definedName>
    <definedName name="PATHAR3" localSheetId="22">'[2]Attach QR'!$AO$750</definedName>
    <definedName name="PATHAR3" localSheetId="26">#REF!</definedName>
    <definedName name="PATHAR3" localSheetId="10">#REF!</definedName>
    <definedName name="PATHAR3" localSheetId="4">'Attach-3 (QR)'!$AN$296</definedName>
    <definedName name="PATHAR3">#REF!</definedName>
    <definedName name="PATHJV1" localSheetId="16">'[1]Attach-3 (QR)'!#REF!</definedName>
    <definedName name="PATHJV1" localSheetId="26">#REF!</definedName>
    <definedName name="PATHJV1" localSheetId="10">#REF!</definedName>
    <definedName name="PATHJV1" localSheetId="4">'Attach-3 (QR)'!#REF!</definedName>
    <definedName name="PATHJV1">#REF!</definedName>
    <definedName name="PATHJV11" localSheetId="16">'[1]Attach-3 (QR)'!#REF!</definedName>
    <definedName name="PATHJV11" localSheetId="26">#REF!</definedName>
    <definedName name="PATHJV11" localSheetId="10">#REF!</definedName>
    <definedName name="PATHJV11" localSheetId="4">'Attach-3 (QR)'!#REF!</definedName>
    <definedName name="PATHJV11">#REF!</definedName>
    <definedName name="PATHJV111" localSheetId="16">'[1]Attach-3 (QR)'!#REF!</definedName>
    <definedName name="PATHJV111" localSheetId="26">#REF!</definedName>
    <definedName name="PATHJV111" localSheetId="10">#REF!</definedName>
    <definedName name="PATHJV111" localSheetId="4">'Attach-3 (QR)'!#REF!</definedName>
    <definedName name="PATHJV111">#REF!</definedName>
    <definedName name="PATHJV2" localSheetId="16">'[1]Attach-3 (QR)'!#REF!</definedName>
    <definedName name="PATHJV2" localSheetId="26">#REF!</definedName>
    <definedName name="PATHJV2" localSheetId="10">#REF!</definedName>
    <definedName name="PATHJV2" localSheetId="4">'Attach-3 (QR)'!#REF!</definedName>
    <definedName name="PATHJV2">#REF!</definedName>
    <definedName name="PATHJV22" localSheetId="16">'[1]Attach-3 (QR)'!#REF!</definedName>
    <definedName name="PATHJV22" localSheetId="26">#REF!</definedName>
    <definedName name="PATHJV22" localSheetId="10">#REF!</definedName>
    <definedName name="PATHJV22" localSheetId="4">'Attach-3 (QR)'!#REF!</definedName>
    <definedName name="PATHJV22">#REF!</definedName>
    <definedName name="PATHJV222" localSheetId="16">'[1]Attach-3 (QR)'!#REF!</definedName>
    <definedName name="PATHJV222" localSheetId="26">#REF!</definedName>
    <definedName name="PATHJV222" localSheetId="10">#REF!</definedName>
    <definedName name="PATHJV222" localSheetId="4">'Attach-3 (QR)'!#REF!</definedName>
    <definedName name="PATHJV222">#REF!</definedName>
    <definedName name="PATHJV3" localSheetId="16">'[1]Attach-3 (QR)'!#REF!</definedName>
    <definedName name="PATHJV3" localSheetId="22">'[2]Attach QR'!$I$61</definedName>
    <definedName name="PATHJV3" localSheetId="26">#REF!</definedName>
    <definedName name="PATHJV3" localSheetId="10">#REF!</definedName>
    <definedName name="PATHJV3" localSheetId="4">'Attach-3 (QR)'!#REF!</definedName>
    <definedName name="PATHJV3">#REF!</definedName>
    <definedName name="PATHJV33" localSheetId="16">'[1]Attach-3 (QR)'!#REF!</definedName>
    <definedName name="PATHJV33" localSheetId="22">'[2]Attach QR'!$G$61</definedName>
    <definedName name="PATHJV33" localSheetId="26">#REF!</definedName>
    <definedName name="PATHJV33" localSheetId="10">#REF!</definedName>
    <definedName name="PATHJV33" localSheetId="4">'Attach-3 (QR)'!#REF!</definedName>
    <definedName name="PATHJV33">#REF!</definedName>
    <definedName name="PATHJV333" localSheetId="16">'[1]Attach-3 (QR)'!#REF!</definedName>
    <definedName name="PATHJV333" localSheetId="22">'[2]Attach QR'!$E$61</definedName>
    <definedName name="PATHJV333" localSheetId="26">#REF!</definedName>
    <definedName name="PATHJV333" localSheetId="10">#REF!</definedName>
    <definedName name="PATHJV333" localSheetId="4">'Attach-3 (QR)'!#REF!</definedName>
    <definedName name="PATHJV333">#REF!</definedName>
    <definedName name="PATHJVPR1" localSheetId="16">'[1]Attach-3 (QR)'!#REF!</definedName>
    <definedName name="PATHJVPR1" localSheetId="26">#REF!</definedName>
    <definedName name="PATHJVPR1" localSheetId="10">#REF!</definedName>
    <definedName name="PATHJVPR1" localSheetId="4">'Attach-3 (QR)'!$K$330</definedName>
    <definedName name="PATHJVPR1">#REF!</definedName>
    <definedName name="PATHJVPR11" localSheetId="16">'[1]Attach-3 (QR)'!#REF!</definedName>
    <definedName name="PATHJVPR11" localSheetId="26">#REF!</definedName>
    <definedName name="PATHJVPR11" localSheetId="10">#REF!</definedName>
    <definedName name="PATHJVPR11" localSheetId="4">'Attach-3 (QR)'!#REF!</definedName>
    <definedName name="PATHJVPR11">#REF!</definedName>
    <definedName name="PATHJVPR111" localSheetId="16">'[1]Attach-3 (QR)'!#REF!</definedName>
    <definedName name="PATHJVPR111" localSheetId="22">'[2]Attach QR'!$K$782</definedName>
    <definedName name="PATHJVPR111" localSheetId="26">#REF!</definedName>
    <definedName name="PATHJVPR111" localSheetId="10">#REF!</definedName>
    <definedName name="PATHJVPR111" localSheetId="4">'Attach-3 (QR)'!#REF!</definedName>
    <definedName name="PATHJVPR111">#REF!</definedName>
    <definedName name="PATHJVPR2" localSheetId="16">'[1]Attach-3 (QR)'!#REF!</definedName>
    <definedName name="PATHJVPR2" localSheetId="26">#REF!</definedName>
    <definedName name="PATHJVPR2" localSheetId="10">#REF!</definedName>
    <definedName name="PATHJVPR2" localSheetId="4">'Attach-3 (QR)'!$L$330</definedName>
    <definedName name="PATHJVPR2">#REF!</definedName>
    <definedName name="PATHJVPR22" localSheetId="16">'[1]Attach-3 (QR)'!#REF!</definedName>
    <definedName name="PATHJVPR22" localSheetId="26">#REF!</definedName>
    <definedName name="PATHJVPR22" localSheetId="10">#REF!</definedName>
    <definedName name="PATHJVPR22" localSheetId="4">'Attach-3 (QR)'!#REF!</definedName>
    <definedName name="PATHJVPR22">#REF!</definedName>
    <definedName name="PATHJVPR222" localSheetId="16">'[1]Attach-3 (QR)'!#REF!</definedName>
    <definedName name="PATHJVPR222" localSheetId="22">'[2]Attach QR'!$L$782</definedName>
    <definedName name="PATHJVPR222" localSheetId="26">#REF!</definedName>
    <definedName name="PATHJVPR222" localSheetId="10">#REF!</definedName>
    <definedName name="PATHJVPR222" localSheetId="4">'Attach-3 (QR)'!#REF!</definedName>
    <definedName name="PATHJVPR222">#REF!</definedName>
    <definedName name="PATHLA1" localSheetId="16">'[1]Attach-3 (QR)'!#REF!</definedName>
    <definedName name="PATHLA1" localSheetId="26">#REF!</definedName>
    <definedName name="PATHLA1" localSheetId="10">#REF!</definedName>
    <definedName name="PATHLA1" localSheetId="4">'Attach-3 (QR)'!#REF!</definedName>
    <definedName name="PATHLA1">#REF!</definedName>
    <definedName name="PATHLA2" localSheetId="16">'[1]Attach-3 (QR)'!#REF!</definedName>
    <definedName name="PATHLA2" localSheetId="26">#REF!</definedName>
    <definedName name="PATHLA2" localSheetId="10">#REF!</definedName>
    <definedName name="PATHLA2" localSheetId="4">'Attach-3 (QR)'!#REF!</definedName>
    <definedName name="PATHLA2">#REF!</definedName>
    <definedName name="PATHLA3" localSheetId="16">'[1]Attach-3 (QR)'!#REF!</definedName>
    <definedName name="PATHLA3" localSheetId="22">'[2]Attach QR'!$D$651</definedName>
    <definedName name="PATHLA3" localSheetId="26">#REF!</definedName>
    <definedName name="PATHLA3" localSheetId="10">#REF!</definedName>
    <definedName name="PATHLA3" localSheetId="4">'Attach-3 (QR)'!#REF!</definedName>
    <definedName name="PATHLA3">#REF!</definedName>
    <definedName name="PATHLP1" localSheetId="16">'[1]Attach-3 (QR)'!#REF!</definedName>
    <definedName name="PATHLP1" localSheetId="26">#REF!</definedName>
    <definedName name="PATHLP1" localSheetId="10">#REF!</definedName>
    <definedName name="PATHLP1" localSheetId="4">'Attach-3 (QR)'!$J$330</definedName>
    <definedName name="PATHLP1">#REF!</definedName>
    <definedName name="PATHLP2" localSheetId="16">'[1]Attach-3 (QR)'!#REF!</definedName>
    <definedName name="PATHLP2" localSheetId="26">#REF!</definedName>
    <definedName name="PATHLP2" localSheetId="10">#REF!</definedName>
    <definedName name="PATHLP2" localSheetId="4">'Attach-3 (QR)'!#REF!</definedName>
    <definedName name="PATHLP2">#REF!</definedName>
    <definedName name="PATHLP3" localSheetId="16">'[1]Attach-3 (QR)'!#REF!</definedName>
    <definedName name="PATHLP3" localSheetId="22">'[2]Attach QR'!$J$782</definedName>
    <definedName name="PATHLP3" localSheetId="26">#REF!</definedName>
    <definedName name="PATHLP3" localSheetId="10">#REF!</definedName>
    <definedName name="PATHLP3" localSheetId="4">'Attach-3 (QR)'!#REF!</definedName>
    <definedName name="PATHLP3">#REF!</definedName>
    <definedName name="PATHPR1" localSheetId="16">'[1]Attach-3 (QR)'!#REF!</definedName>
    <definedName name="PATHPR1" localSheetId="26">#REF!</definedName>
    <definedName name="PATHPR1" localSheetId="10">#REF!</definedName>
    <definedName name="PATHPR1" localSheetId="4">'Attach-3 (QR)'!$K$330</definedName>
    <definedName name="PATHPR1">#REF!</definedName>
    <definedName name="PATHPR2" localSheetId="16">'[1]Attach-3 (QR)'!#REF!</definedName>
    <definedName name="PATHPR2" localSheetId="26">#REF!</definedName>
    <definedName name="PATHPR2" localSheetId="10">#REF!</definedName>
    <definedName name="PATHPR2" localSheetId="4">'Attach-3 (QR)'!#REF!</definedName>
    <definedName name="PATHPR2">#REF!</definedName>
    <definedName name="_xlnm.Print_Area" localSheetId="14">'Attach 10'!$A$1:$E$19</definedName>
    <definedName name="_xlnm.Print_Area" localSheetId="15">'Attach 11'!$A$1:$E$28</definedName>
    <definedName name="_xlnm.Print_Area" localSheetId="16">'Attach 12'!$A$1:$F$117</definedName>
    <definedName name="_xlnm.Print_Area" localSheetId="17">'Attach 13'!$A$1:$E$21</definedName>
    <definedName name="_xlnm.Print_Area" localSheetId="18">'Attach 14'!$A$1:$E$27</definedName>
    <definedName name="_xlnm.Print_Area" localSheetId="19">'Attach 14-IP'!$A$8:$I$222</definedName>
    <definedName name="_xlnm.Print_Area" localSheetId="20">'Attach 15'!$A$1:$E$84</definedName>
    <definedName name="_xlnm.Print_Area" localSheetId="21">'Attach 16'!$A$1:$L$94</definedName>
    <definedName name="_xlnm.Print_Area" localSheetId="22">'Attach 17'!$A$1:$E$30</definedName>
    <definedName name="_xlnm.Print_Area" localSheetId="23">'Attach 18'!$A$1:$E$31</definedName>
    <definedName name="_xlnm.Print_Area" localSheetId="24">'Attach 19'!$A$1:$E$31</definedName>
    <definedName name="_xlnm.Print_Area" localSheetId="26">'Attach 23'!$A$1:$E$27</definedName>
    <definedName name="_xlnm.Print_Area" localSheetId="3">'Attach 3(JV)'!$A$1:$E$26</definedName>
    <definedName name="_xlnm.Print_Area" localSheetId="5">'Attach 4'!$A$1:$G$24</definedName>
    <definedName name="_xlnm.Print_Area" localSheetId="6">'Attach 4 (A)'!$A$1:$E$26</definedName>
    <definedName name="_xlnm.Print_Area" localSheetId="7">'Attach 4 (B)'!$A$1:$E$25</definedName>
    <definedName name="_xlnm.Print_Area" localSheetId="8">'Attach 5'!$A$1:$E$28</definedName>
    <definedName name="_xlnm.Print_Area" localSheetId="9">'Attach 5A'!$A$1:$E$29</definedName>
    <definedName name="_xlnm.Print_Area" localSheetId="10">'Attach 5B'!$A$1:$E$28</definedName>
    <definedName name="_xlnm.Print_Area" localSheetId="11">'Attach 6'!$A$1:$E$27</definedName>
    <definedName name="_xlnm.Print_Area" localSheetId="12">'Attach 7'!$A$1:$E$28</definedName>
    <definedName name="_xlnm.Print_Area" localSheetId="13">'Attach 9'!$A$1:$E$52</definedName>
    <definedName name="_xlnm.Print_Area" localSheetId="25">'Attach-20'!$A$1:$E$36</definedName>
    <definedName name="_xlnm.Print_Area" localSheetId="4">'Attach-3 (QR)'!$A$1:$I$340</definedName>
    <definedName name="_xlnm.Print_Area" localSheetId="27">'Bid Form 1st Envelope '!$A$1:$L$122</definedName>
    <definedName name="_xlnm.Print_Area" localSheetId="1">Cover!$A$1:$E$19</definedName>
    <definedName name="_xlnm.Print_Area" localSheetId="2">'Names of Bidder'!$B$1:$D$36</definedName>
    <definedName name="_xlnm.Print_Titles" localSheetId="13">'Attach 9'!$18:$18</definedName>
    <definedName name="printedname" localSheetId="16">#REF!</definedName>
    <definedName name="printedname" localSheetId="26">#REF!</definedName>
    <definedName name="printedname" localSheetId="10">#REF!</definedName>
    <definedName name="printedname">#REF!</definedName>
    <definedName name="qw">#REF!</definedName>
    <definedName name="rao">#REF!</definedName>
    <definedName name="_xlnm.Recorder" localSheetId="16">#REF!</definedName>
    <definedName name="_xlnm.Recorder" localSheetId="22">#REF!</definedName>
    <definedName name="_xlnm.Recorder" localSheetId="26">#REF!</definedName>
    <definedName name="_xlnm.Recorder" localSheetId="10">#REF!</definedName>
    <definedName name="_xlnm.Recorder" localSheetId="4">#REF!</definedName>
    <definedName name="_xlnm.Recorder">#REF!</definedName>
    <definedName name="sss" localSheetId="16">'[5]Attach-3 (QR)'!#REF!</definedName>
    <definedName name="sss">'[6]Attach-3 (QR)'!#REF!</definedName>
    <definedName name="TEST" localSheetId="16">#REF!</definedName>
    <definedName name="TEST" localSheetId="22">#REF!</definedName>
    <definedName name="TEST" localSheetId="26">#REF!</definedName>
    <definedName name="TEST" localSheetId="10">#REF!</definedName>
    <definedName name="TEST" localSheetId="4">#REF!</definedName>
    <definedName name="TEST">#REF!</definedName>
    <definedName name="TO" localSheetId="26">#REF!</definedName>
    <definedName name="TO">#REF!</definedName>
    <definedName name="ttt" localSheetId="16">#REF!</definedName>
    <definedName name="ttt" localSheetId="26">#REF!</definedName>
    <definedName name="ttt" localSheetId="10">#REF!</definedName>
    <definedName name="ttt">#REF!</definedName>
    <definedName name="typeofbidder" localSheetId="16">#REF!</definedName>
    <definedName name="typeofbidder" localSheetId="26">#REF!</definedName>
    <definedName name="typeofbidder" localSheetId="10">#REF!</definedName>
    <definedName name="typeofbidder">#REF!</definedName>
    <definedName name="uuu" localSheetId="16">#REF!</definedName>
    <definedName name="uuu" localSheetId="26">#REF!</definedName>
    <definedName name="uuu" localSheetId="10">#REF!</definedName>
    <definedName name="uuu">#REF!</definedName>
    <definedName name="yyy" localSheetId="16">#REF!</definedName>
    <definedName name="yyy" localSheetId="26">#REF!</definedName>
    <definedName name="yyy" localSheetId="10">#REF!</definedName>
    <definedName name="yyy">#REF!</definedName>
    <definedName name="Z_0064F3C0_5DFF_4992_B9AD_EC91C5FD9BD7_.wvu.Cols" localSheetId="20" hidden="1">'Attach 15'!$F:$F,'Attach 15'!$H:$H</definedName>
    <definedName name="Z_0064F3C0_5DFF_4992_B9AD_EC91C5FD9BD7_.wvu.Cols" localSheetId="3" hidden="1">'Attach 3(JV)'!$F:$F</definedName>
    <definedName name="Z_0064F3C0_5DFF_4992_B9AD_EC91C5FD9BD7_.wvu.Cols" localSheetId="8" hidden="1">'Attach 5'!$H:$H</definedName>
    <definedName name="Z_0064F3C0_5DFF_4992_B9AD_EC91C5FD9BD7_.wvu.Cols" localSheetId="11" hidden="1">'Attach 6'!$H:$H</definedName>
    <definedName name="Z_0064F3C0_5DFF_4992_B9AD_EC91C5FD9BD7_.wvu.Cols" localSheetId="1" hidden="1">Cover!$F:$F</definedName>
    <definedName name="Z_0064F3C0_5DFF_4992_B9AD_EC91C5FD9BD7_.wvu.Cols" localSheetId="2" hidden="1">'Names of Bidder'!$F:$I</definedName>
    <definedName name="Z_0064F3C0_5DFF_4992_B9AD_EC91C5FD9BD7_.wvu.PrintArea" localSheetId="14" hidden="1">'Attach 10'!$A$1:$E$19</definedName>
    <definedName name="Z_0064F3C0_5DFF_4992_B9AD_EC91C5FD9BD7_.wvu.PrintArea" localSheetId="15" hidden="1">'Attach 11'!$A$1:$E$28</definedName>
    <definedName name="Z_0064F3C0_5DFF_4992_B9AD_EC91C5FD9BD7_.wvu.PrintArea" localSheetId="17" hidden="1">'Attach 13'!$A$1:$E$21</definedName>
    <definedName name="Z_0064F3C0_5DFF_4992_B9AD_EC91C5FD9BD7_.wvu.PrintArea" localSheetId="18" hidden="1">'Attach 14'!$A$1:$E$27</definedName>
    <definedName name="Z_0064F3C0_5DFF_4992_B9AD_EC91C5FD9BD7_.wvu.PrintArea" localSheetId="19" hidden="1">'Attach 14-IP'!$A$8:$I$222</definedName>
    <definedName name="Z_0064F3C0_5DFF_4992_B9AD_EC91C5FD9BD7_.wvu.PrintArea" localSheetId="20" hidden="1">'Attach 15'!$A$1:$E$84</definedName>
    <definedName name="Z_0064F3C0_5DFF_4992_B9AD_EC91C5FD9BD7_.wvu.PrintArea" localSheetId="21" hidden="1">'Attach 16'!$A$1:$L$94</definedName>
    <definedName name="Z_0064F3C0_5DFF_4992_B9AD_EC91C5FD9BD7_.wvu.PrintArea" localSheetId="22" hidden="1">'Attach 17'!$A$1:$E$30</definedName>
    <definedName name="Z_0064F3C0_5DFF_4992_B9AD_EC91C5FD9BD7_.wvu.PrintArea" localSheetId="23" hidden="1">'Attach 18'!$A$1:$E$31</definedName>
    <definedName name="Z_0064F3C0_5DFF_4992_B9AD_EC91C5FD9BD7_.wvu.PrintArea" localSheetId="24" hidden="1">'Attach 19'!$A$1:$E$31</definedName>
    <definedName name="Z_0064F3C0_5DFF_4992_B9AD_EC91C5FD9BD7_.wvu.PrintArea" localSheetId="26" hidden="1">'Attach 23'!$A$1:$E$27</definedName>
    <definedName name="Z_0064F3C0_5DFF_4992_B9AD_EC91C5FD9BD7_.wvu.PrintArea" localSheetId="3" hidden="1">'Attach 3(JV)'!$A$1:$E$26</definedName>
    <definedName name="Z_0064F3C0_5DFF_4992_B9AD_EC91C5FD9BD7_.wvu.PrintArea" localSheetId="5" hidden="1">'Attach 4'!$A$1:$G$24</definedName>
    <definedName name="Z_0064F3C0_5DFF_4992_B9AD_EC91C5FD9BD7_.wvu.PrintArea" localSheetId="6" hidden="1">'Attach 4 (A)'!$A$1:$E$26</definedName>
    <definedName name="Z_0064F3C0_5DFF_4992_B9AD_EC91C5FD9BD7_.wvu.PrintArea" localSheetId="7" hidden="1">'Attach 4 (B)'!$A$1:$E$25</definedName>
    <definedName name="Z_0064F3C0_5DFF_4992_B9AD_EC91C5FD9BD7_.wvu.PrintArea" localSheetId="8" hidden="1">'Attach 5'!$A$1:$E$28</definedName>
    <definedName name="Z_0064F3C0_5DFF_4992_B9AD_EC91C5FD9BD7_.wvu.PrintArea" localSheetId="9" hidden="1">'Attach 5A'!$A$1:$E$29</definedName>
    <definedName name="Z_0064F3C0_5DFF_4992_B9AD_EC91C5FD9BD7_.wvu.PrintArea" localSheetId="10" hidden="1">'Attach 5B'!$A$1:$E$28</definedName>
    <definedName name="Z_0064F3C0_5DFF_4992_B9AD_EC91C5FD9BD7_.wvu.PrintArea" localSheetId="11" hidden="1">'Attach 6'!$A$1:$E$27</definedName>
    <definedName name="Z_0064F3C0_5DFF_4992_B9AD_EC91C5FD9BD7_.wvu.PrintArea" localSheetId="12" hidden="1">'Attach 7'!$A$1:$E$28</definedName>
    <definedName name="Z_0064F3C0_5DFF_4992_B9AD_EC91C5FD9BD7_.wvu.PrintArea" localSheetId="13" hidden="1">'Attach 9'!$A$1:$E$52</definedName>
    <definedName name="Z_0064F3C0_5DFF_4992_B9AD_EC91C5FD9BD7_.wvu.PrintArea" localSheetId="25" hidden="1">'Attach-20'!$A$1:$E$36</definedName>
    <definedName name="Z_0064F3C0_5DFF_4992_B9AD_EC91C5FD9BD7_.wvu.PrintArea" localSheetId="4" hidden="1">'Attach-3 (QR)'!$A$1:$I$340</definedName>
    <definedName name="Z_0064F3C0_5DFF_4992_B9AD_EC91C5FD9BD7_.wvu.PrintArea" localSheetId="27" hidden="1">'Bid Form 1st Envelope '!$A$1:$L$122</definedName>
    <definedName name="Z_0064F3C0_5DFF_4992_B9AD_EC91C5FD9BD7_.wvu.PrintArea" localSheetId="1" hidden="1">Cover!$A$1:$E$19</definedName>
    <definedName name="Z_0064F3C0_5DFF_4992_B9AD_EC91C5FD9BD7_.wvu.PrintArea" localSheetId="2" hidden="1">'Names of Bidder'!$B$1:$D$36</definedName>
    <definedName name="Z_0064F3C0_5DFF_4992_B9AD_EC91C5FD9BD7_.wvu.PrintTitles" localSheetId="13" hidden="1">'Attach 9'!$18:$18</definedName>
    <definedName name="Z_0064F3C0_5DFF_4992_B9AD_EC91C5FD9BD7_.wvu.Rows" localSheetId="15" hidden="1">'Attach 11'!$29:$85</definedName>
    <definedName name="Z_0064F3C0_5DFF_4992_B9AD_EC91C5FD9BD7_.wvu.Rows" localSheetId="20" hidden="1">'Attach 15'!$15:$15</definedName>
    <definedName name="Z_0064F3C0_5DFF_4992_B9AD_EC91C5FD9BD7_.wvu.Rows" localSheetId="21" hidden="1">'Attach 16'!$89:$92</definedName>
    <definedName name="Z_0064F3C0_5DFF_4992_B9AD_EC91C5FD9BD7_.wvu.Rows" localSheetId="22" hidden="1">'Attach 17'!$26:$26,'Attach 17'!$32:$209</definedName>
    <definedName name="Z_0064F3C0_5DFF_4992_B9AD_EC91C5FD9BD7_.wvu.Rows" localSheetId="23" hidden="1">'Attach 18'!$13:$13</definedName>
    <definedName name="Z_0064F3C0_5DFF_4992_B9AD_EC91C5FD9BD7_.wvu.Rows" localSheetId="24" hidden="1">'Attach 19'!$13:$13,'Attach 19'!$20:$28</definedName>
    <definedName name="Z_0064F3C0_5DFF_4992_B9AD_EC91C5FD9BD7_.wvu.Rows" localSheetId="26" hidden="1">'Attach 23'!$12:$12,'Attach 23'!$23:$24</definedName>
    <definedName name="Z_0064F3C0_5DFF_4992_B9AD_EC91C5FD9BD7_.wvu.Rows" localSheetId="25" hidden="1">'Attach-20'!$13:$13</definedName>
    <definedName name="Z_0064F3C0_5DFF_4992_B9AD_EC91C5FD9BD7_.wvu.Rows" localSheetId="4" hidden="1">'Attach-3 (QR)'!$16:$337</definedName>
    <definedName name="Z_0064F3C0_5DFF_4992_B9AD_EC91C5FD9BD7_.wvu.Rows" localSheetId="27" hidden="1">'Bid Form 1st Envelope '!$22:$22,'Bid Form 1st Envelope '!$32:$32</definedName>
    <definedName name="Z_0064F3C0_5DFF_4992_B9AD_EC91C5FD9BD7_.wvu.Rows" localSheetId="2" hidden="1">'Names of Bidder'!$10:$11,'Names of Bidder'!$23:$26,'Names of Bidder'!$28:$30</definedName>
    <definedName name="Z_010B040B_83D1_42E5_9354_A9BE9113BDAC_.wvu.Cols" localSheetId="20" hidden="1">'Attach 15'!$F:$F,'Attach 15'!$H:$H</definedName>
    <definedName name="Z_010B040B_83D1_42E5_9354_A9BE9113BDAC_.wvu.Cols" localSheetId="3" hidden="1">'Attach 3(JV)'!$F:$F</definedName>
    <definedName name="Z_010B040B_83D1_42E5_9354_A9BE9113BDAC_.wvu.Cols" localSheetId="8" hidden="1">'Attach 5'!$H:$H</definedName>
    <definedName name="Z_010B040B_83D1_42E5_9354_A9BE9113BDAC_.wvu.Cols" localSheetId="11" hidden="1">'Attach 6'!$H:$H</definedName>
    <definedName name="Z_010B040B_83D1_42E5_9354_A9BE9113BDAC_.wvu.Cols" localSheetId="2" hidden="1">'Names of Bidder'!$F:$I</definedName>
    <definedName name="Z_010B040B_83D1_42E5_9354_A9BE9113BDAC_.wvu.PrintArea" localSheetId="14" hidden="1">'Attach 10'!$A$1:$E$20</definedName>
    <definedName name="Z_010B040B_83D1_42E5_9354_A9BE9113BDAC_.wvu.PrintArea" localSheetId="15" hidden="1">'Attach 11'!$A$1:$E$28</definedName>
    <definedName name="Z_010B040B_83D1_42E5_9354_A9BE9113BDAC_.wvu.PrintArea" localSheetId="17" hidden="1">'Attach 13'!$A$1:$E$21</definedName>
    <definedName name="Z_010B040B_83D1_42E5_9354_A9BE9113BDAC_.wvu.PrintArea" localSheetId="18" hidden="1">'Attach 14'!$A$1:$E$29</definedName>
    <definedName name="Z_010B040B_83D1_42E5_9354_A9BE9113BDAC_.wvu.PrintArea" localSheetId="19" hidden="1">'Attach 14-IP'!$A$8:$I$222</definedName>
    <definedName name="Z_010B040B_83D1_42E5_9354_A9BE9113BDAC_.wvu.PrintArea" localSheetId="20" hidden="1">'Attach 15'!$A$1:$E$84</definedName>
    <definedName name="Z_010B040B_83D1_42E5_9354_A9BE9113BDAC_.wvu.PrintArea" localSheetId="21" hidden="1">'Attach 16'!$A$1:$L$94</definedName>
    <definedName name="Z_010B040B_83D1_42E5_9354_A9BE9113BDAC_.wvu.PrintArea" localSheetId="22" hidden="1">'Attach 17'!$A$1:$E$30</definedName>
    <definedName name="Z_010B040B_83D1_42E5_9354_A9BE9113BDAC_.wvu.PrintArea" localSheetId="23" hidden="1">'Attach 18'!$A$1:$E$31</definedName>
    <definedName name="Z_010B040B_83D1_42E5_9354_A9BE9113BDAC_.wvu.PrintArea" localSheetId="24" hidden="1">'Attach 19'!$A$1:$E$31</definedName>
    <definedName name="Z_010B040B_83D1_42E5_9354_A9BE9113BDAC_.wvu.PrintArea" localSheetId="26" hidden="1">'Attach 23'!$A$1:$E$27</definedName>
    <definedName name="Z_010B040B_83D1_42E5_9354_A9BE9113BDAC_.wvu.PrintArea" localSheetId="3" hidden="1">'Attach 3(JV)'!$A$1:$E$26</definedName>
    <definedName name="Z_010B040B_83D1_42E5_9354_A9BE9113BDAC_.wvu.PrintArea" localSheetId="5" hidden="1">'Attach 4'!$A$1:$E$24</definedName>
    <definedName name="Z_010B040B_83D1_42E5_9354_A9BE9113BDAC_.wvu.PrintArea" localSheetId="6" hidden="1">'Attach 4 (A)'!$A$1:$E$26</definedName>
    <definedName name="Z_010B040B_83D1_42E5_9354_A9BE9113BDAC_.wvu.PrintArea" localSheetId="7" hidden="1">'Attach 4 (B)'!$A$1:$E$25</definedName>
    <definedName name="Z_010B040B_83D1_42E5_9354_A9BE9113BDAC_.wvu.PrintArea" localSheetId="8" hidden="1">'Attach 5'!$A$1:$E$28</definedName>
    <definedName name="Z_010B040B_83D1_42E5_9354_A9BE9113BDAC_.wvu.PrintArea" localSheetId="9" hidden="1">'Attach 5A'!$A$1:$E$29</definedName>
    <definedName name="Z_010B040B_83D1_42E5_9354_A9BE9113BDAC_.wvu.PrintArea" localSheetId="10" hidden="1">'Attach 5B'!$A$1:$E$28</definedName>
    <definedName name="Z_010B040B_83D1_42E5_9354_A9BE9113BDAC_.wvu.PrintArea" localSheetId="11" hidden="1">'Attach 6'!$A$1:$E$27</definedName>
    <definedName name="Z_010B040B_83D1_42E5_9354_A9BE9113BDAC_.wvu.PrintArea" localSheetId="12" hidden="1">'Attach 7'!$A$1:$E$28</definedName>
    <definedName name="Z_010B040B_83D1_42E5_9354_A9BE9113BDAC_.wvu.PrintArea" localSheetId="13" hidden="1">'Attach 9'!$A$1:$E$52</definedName>
    <definedName name="Z_010B040B_83D1_42E5_9354_A9BE9113BDAC_.wvu.PrintArea" localSheetId="25" hidden="1">'Attach-20'!$A$1:$E$36</definedName>
    <definedName name="Z_010B040B_83D1_42E5_9354_A9BE9113BDAC_.wvu.PrintArea" localSheetId="4" hidden="1">'Attach-3 (QR)'!$A$1:$I$340</definedName>
    <definedName name="Z_010B040B_83D1_42E5_9354_A9BE9113BDAC_.wvu.PrintArea" localSheetId="27" hidden="1">'Bid Form 1st Envelope '!$A$1:$F$122</definedName>
    <definedName name="Z_010B040B_83D1_42E5_9354_A9BE9113BDAC_.wvu.PrintArea" localSheetId="2" hidden="1">'Names of Bidder'!$B$1:$D$36</definedName>
    <definedName name="Z_010B040B_83D1_42E5_9354_A9BE9113BDAC_.wvu.PrintTitles" localSheetId="13" hidden="1">'Attach 9'!$18:$18</definedName>
    <definedName name="Z_010B040B_83D1_42E5_9354_A9BE9113BDAC_.wvu.Rows" localSheetId="15" hidden="1">'Attach 11'!$29:$85</definedName>
    <definedName name="Z_010B040B_83D1_42E5_9354_A9BE9113BDAC_.wvu.Rows" localSheetId="20" hidden="1">'Attach 15'!$15:$15</definedName>
    <definedName name="Z_010B040B_83D1_42E5_9354_A9BE9113BDAC_.wvu.Rows" localSheetId="21" hidden="1">'Attach 16'!$89:$92</definedName>
    <definedName name="Z_010B040B_83D1_42E5_9354_A9BE9113BDAC_.wvu.Rows" localSheetId="22" hidden="1">'Attach 17'!$26:$26,'Attach 17'!$32:$209</definedName>
    <definedName name="Z_010B040B_83D1_42E5_9354_A9BE9113BDAC_.wvu.Rows" localSheetId="23" hidden="1">'Attach 18'!$13:$13</definedName>
    <definedName name="Z_010B040B_83D1_42E5_9354_A9BE9113BDAC_.wvu.Rows" localSheetId="24" hidden="1">'Attach 19'!$13:$13,'Attach 19'!$20:$28</definedName>
    <definedName name="Z_010B040B_83D1_42E5_9354_A9BE9113BDAC_.wvu.Rows" localSheetId="26" hidden="1">'Attach 23'!$12:$12,'Attach 23'!$19:$24</definedName>
    <definedName name="Z_010B040B_83D1_42E5_9354_A9BE9113BDAC_.wvu.Rows" localSheetId="25" hidden="1">'Attach-20'!$13:$13</definedName>
    <definedName name="Z_010B040B_83D1_42E5_9354_A9BE9113BDAC_.wvu.Rows" localSheetId="4" hidden="1">'Attach-3 (QR)'!$16:$337</definedName>
    <definedName name="Z_010B040B_83D1_42E5_9354_A9BE9113BDAC_.wvu.Rows" localSheetId="27" hidden="1">'Bid Form 1st Envelope '!$32:$32</definedName>
    <definedName name="Z_010B040B_83D1_42E5_9354_A9BE9113BDAC_.wvu.Rows" localSheetId="2" hidden="1">'Names of Bidder'!$11:$11,'Names of Bidder'!$28:$30</definedName>
    <definedName name="Z_012A8702_091E_4FD1_8E26_12B65B8B3B8C_.wvu.Cols" localSheetId="20" hidden="1">'Attach 15'!$F:$F,'Attach 15'!$H:$H</definedName>
    <definedName name="Z_012A8702_091E_4FD1_8E26_12B65B8B3B8C_.wvu.Cols" localSheetId="3" hidden="1">'Attach 3(JV)'!$F:$F</definedName>
    <definedName name="Z_012A8702_091E_4FD1_8E26_12B65B8B3B8C_.wvu.Cols" localSheetId="8" hidden="1">'Attach 5'!$H:$H</definedName>
    <definedName name="Z_012A8702_091E_4FD1_8E26_12B65B8B3B8C_.wvu.Cols" localSheetId="11" hidden="1">'Attach 6'!$H:$H</definedName>
    <definedName name="Z_012A8702_091E_4FD1_8E26_12B65B8B3B8C_.wvu.Cols" localSheetId="2" hidden="1">'Names of Bidder'!$F:$I</definedName>
    <definedName name="Z_012A8702_091E_4FD1_8E26_12B65B8B3B8C_.wvu.PrintArea" localSheetId="14" hidden="1">'Attach 10'!$A$1:$E$20</definedName>
    <definedName name="Z_012A8702_091E_4FD1_8E26_12B65B8B3B8C_.wvu.PrintArea" localSheetId="15" hidden="1">'Attach 11'!$A$1:$E$28</definedName>
    <definedName name="Z_012A8702_091E_4FD1_8E26_12B65B8B3B8C_.wvu.PrintArea" localSheetId="17" hidden="1">'Attach 13'!$A$1:$E$21</definedName>
    <definedName name="Z_012A8702_091E_4FD1_8E26_12B65B8B3B8C_.wvu.PrintArea" localSheetId="18" hidden="1">'Attach 14'!$A$1:$E$29</definedName>
    <definedName name="Z_012A8702_091E_4FD1_8E26_12B65B8B3B8C_.wvu.PrintArea" localSheetId="19" hidden="1">'Attach 14-IP'!$A$8:$I$222</definedName>
    <definedName name="Z_012A8702_091E_4FD1_8E26_12B65B8B3B8C_.wvu.PrintArea" localSheetId="20" hidden="1">'Attach 15'!$A$1:$E$84</definedName>
    <definedName name="Z_012A8702_091E_4FD1_8E26_12B65B8B3B8C_.wvu.PrintArea" localSheetId="21" hidden="1">'Attach 16'!$A$1:$L$94</definedName>
    <definedName name="Z_012A8702_091E_4FD1_8E26_12B65B8B3B8C_.wvu.PrintArea" localSheetId="22" hidden="1">'Attach 17'!$A$1:$E$30</definedName>
    <definedName name="Z_012A8702_091E_4FD1_8E26_12B65B8B3B8C_.wvu.PrintArea" localSheetId="23" hidden="1">'Attach 18'!$A$1:$E$31</definedName>
    <definedName name="Z_012A8702_091E_4FD1_8E26_12B65B8B3B8C_.wvu.PrintArea" localSheetId="24" hidden="1">'Attach 19'!$A$1:$E$31</definedName>
    <definedName name="Z_012A8702_091E_4FD1_8E26_12B65B8B3B8C_.wvu.PrintArea" localSheetId="26" hidden="1">'Attach 23'!$A$1:$E$27</definedName>
    <definedName name="Z_012A8702_091E_4FD1_8E26_12B65B8B3B8C_.wvu.PrintArea" localSheetId="3" hidden="1">'Attach 3(JV)'!$A$1:$E$26</definedName>
    <definedName name="Z_012A8702_091E_4FD1_8E26_12B65B8B3B8C_.wvu.PrintArea" localSheetId="5" hidden="1">'Attach 4'!$A$1:$E$24</definedName>
    <definedName name="Z_012A8702_091E_4FD1_8E26_12B65B8B3B8C_.wvu.PrintArea" localSheetId="6" hidden="1">'Attach 4 (A)'!$A$1:$E$26</definedName>
    <definedName name="Z_012A8702_091E_4FD1_8E26_12B65B8B3B8C_.wvu.PrintArea" localSheetId="7" hidden="1">'Attach 4 (B)'!$A$1:$E$25</definedName>
    <definedName name="Z_012A8702_091E_4FD1_8E26_12B65B8B3B8C_.wvu.PrintArea" localSheetId="8" hidden="1">'Attach 5'!$A$1:$E$28</definedName>
    <definedName name="Z_012A8702_091E_4FD1_8E26_12B65B8B3B8C_.wvu.PrintArea" localSheetId="9" hidden="1">'Attach 5A'!$A$1:$E$29</definedName>
    <definedName name="Z_012A8702_091E_4FD1_8E26_12B65B8B3B8C_.wvu.PrintArea" localSheetId="10" hidden="1">'Attach 5B'!$A$1:$E$28</definedName>
    <definedName name="Z_012A8702_091E_4FD1_8E26_12B65B8B3B8C_.wvu.PrintArea" localSheetId="11" hidden="1">'Attach 6'!$A$1:$E$27</definedName>
    <definedName name="Z_012A8702_091E_4FD1_8E26_12B65B8B3B8C_.wvu.PrintArea" localSheetId="12" hidden="1">'Attach 7'!$A$1:$E$28</definedName>
    <definedName name="Z_012A8702_091E_4FD1_8E26_12B65B8B3B8C_.wvu.PrintArea" localSheetId="13" hidden="1">'Attach 9'!$A$1:$E$52</definedName>
    <definedName name="Z_012A8702_091E_4FD1_8E26_12B65B8B3B8C_.wvu.PrintArea" localSheetId="25" hidden="1">'Attach-20'!$A$1:$E$36</definedName>
    <definedName name="Z_012A8702_091E_4FD1_8E26_12B65B8B3B8C_.wvu.PrintArea" localSheetId="4" hidden="1">'Attach-3 (QR)'!$A$1:$I$340</definedName>
    <definedName name="Z_012A8702_091E_4FD1_8E26_12B65B8B3B8C_.wvu.PrintArea" localSheetId="27" hidden="1">'Bid Form 1st Envelope '!$A$1:$F$122</definedName>
    <definedName name="Z_012A8702_091E_4FD1_8E26_12B65B8B3B8C_.wvu.PrintArea" localSheetId="2" hidden="1">'Names of Bidder'!$B$1:$D$36</definedName>
    <definedName name="Z_012A8702_091E_4FD1_8E26_12B65B8B3B8C_.wvu.PrintTitles" localSheetId="13" hidden="1">'Attach 9'!$18:$18</definedName>
    <definedName name="Z_012A8702_091E_4FD1_8E26_12B65B8B3B8C_.wvu.Rows" localSheetId="15" hidden="1">'Attach 11'!$29:$85</definedName>
    <definedName name="Z_012A8702_091E_4FD1_8E26_12B65B8B3B8C_.wvu.Rows" localSheetId="20" hidden="1">'Attach 15'!$15:$15</definedName>
    <definedName name="Z_012A8702_091E_4FD1_8E26_12B65B8B3B8C_.wvu.Rows" localSheetId="21" hidden="1">'Attach 16'!$89:$92</definedName>
    <definedName name="Z_012A8702_091E_4FD1_8E26_12B65B8B3B8C_.wvu.Rows" localSheetId="22" hidden="1">'Attach 17'!$26:$26,'Attach 17'!$32:$209</definedName>
    <definedName name="Z_012A8702_091E_4FD1_8E26_12B65B8B3B8C_.wvu.Rows" localSheetId="23" hidden="1">'Attach 18'!$13:$13</definedName>
    <definedName name="Z_012A8702_091E_4FD1_8E26_12B65B8B3B8C_.wvu.Rows" localSheetId="24" hidden="1">'Attach 19'!$13:$13,'Attach 19'!$20:$28</definedName>
    <definedName name="Z_012A8702_091E_4FD1_8E26_12B65B8B3B8C_.wvu.Rows" localSheetId="26" hidden="1">'Attach 23'!$12:$12,'Attach 23'!$19:$24</definedName>
    <definedName name="Z_012A8702_091E_4FD1_8E26_12B65B8B3B8C_.wvu.Rows" localSheetId="25" hidden="1">'Attach-20'!$13:$13</definedName>
    <definedName name="Z_012A8702_091E_4FD1_8E26_12B65B8B3B8C_.wvu.Rows" localSheetId="4" hidden="1">'Attach-3 (QR)'!$16:$337</definedName>
    <definedName name="Z_012A8702_091E_4FD1_8E26_12B65B8B3B8C_.wvu.Rows" localSheetId="27" hidden="1">'Bid Form 1st Envelope '!$32:$32</definedName>
    <definedName name="Z_012A8702_091E_4FD1_8E26_12B65B8B3B8C_.wvu.Rows" localSheetId="2" hidden="1">'Names of Bidder'!$11:$11,'Names of Bidder'!$28:$30</definedName>
    <definedName name="Z_0D490C87_B003_4943_9825_ACE0B8E7CC06_.wvu.Cols" localSheetId="20" hidden="1">'Attach 15'!$F:$F,'Attach 15'!$H:$H</definedName>
    <definedName name="Z_0D490C87_B003_4943_9825_ACE0B8E7CC06_.wvu.Cols" localSheetId="3" hidden="1">'Attach 3(JV)'!$F:$F</definedName>
    <definedName name="Z_0D490C87_B003_4943_9825_ACE0B8E7CC06_.wvu.Cols" localSheetId="8" hidden="1">'Attach 5'!$H:$H</definedName>
    <definedName name="Z_0D490C87_B003_4943_9825_ACE0B8E7CC06_.wvu.Cols" localSheetId="11" hidden="1">'Attach 6'!$H:$H</definedName>
    <definedName name="Z_0D490C87_B003_4943_9825_ACE0B8E7CC06_.wvu.Cols" localSheetId="2" hidden="1">'Names of Bidder'!$F:$G,'Names of Bidder'!$I:$I</definedName>
    <definedName name="Z_0D490C87_B003_4943_9825_ACE0B8E7CC06_.wvu.PrintArea" localSheetId="14" hidden="1">'Attach 10'!$A$1:$E$20</definedName>
    <definedName name="Z_0D490C87_B003_4943_9825_ACE0B8E7CC06_.wvu.PrintArea" localSheetId="15" hidden="1">'Attach 11'!$A$1:$E$28</definedName>
    <definedName name="Z_0D490C87_B003_4943_9825_ACE0B8E7CC06_.wvu.PrintArea" localSheetId="17" hidden="1">'Attach 13'!$A$1:$E$21</definedName>
    <definedName name="Z_0D490C87_B003_4943_9825_ACE0B8E7CC06_.wvu.PrintArea" localSheetId="18" hidden="1">'Attach 14'!$A$1:$E$29</definedName>
    <definedName name="Z_0D490C87_B003_4943_9825_ACE0B8E7CC06_.wvu.PrintArea" localSheetId="19" hidden="1">'Attach 14-IP'!$A$8:$I$222</definedName>
    <definedName name="Z_0D490C87_B003_4943_9825_ACE0B8E7CC06_.wvu.PrintArea" localSheetId="20" hidden="1">'Attach 15'!$A$1:$E$84</definedName>
    <definedName name="Z_0D490C87_B003_4943_9825_ACE0B8E7CC06_.wvu.PrintArea" localSheetId="21" hidden="1">'Attach 16'!$A$1:$L$94</definedName>
    <definedName name="Z_0D490C87_B003_4943_9825_ACE0B8E7CC06_.wvu.PrintArea" localSheetId="22" hidden="1">'Attach 17'!$A$1:$E$30</definedName>
    <definedName name="Z_0D490C87_B003_4943_9825_ACE0B8E7CC06_.wvu.PrintArea" localSheetId="23" hidden="1">'Attach 18'!$A$1:$E$31</definedName>
    <definedName name="Z_0D490C87_B003_4943_9825_ACE0B8E7CC06_.wvu.PrintArea" localSheetId="24" hidden="1">'Attach 19'!$A$1:$E$31</definedName>
    <definedName name="Z_0D490C87_B003_4943_9825_ACE0B8E7CC06_.wvu.PrintArea" localSheetId="26" hidden="1">'Attach 23'!$A$1:$E$27</definedName>
    <definedName name="Z_0D490C87_B003_4943_9825_ACE0B8E7CC06_.wvu.PrintArea" localSheetId="3" hidden="1">'Attach 3(JV)'!$A$1:$E$26</definedName>
    <definedName name="Z_0D490C87_B003_4943_9825_ACE0B8E7CC06_.wvu.PrintArea" localSheetId="5" hidden="1">'Attach 4'!$A$1:$E$24</definedName>
    <definedName name="Z_0D490C87_B003_4943_9825_ACE0B8E7CC06_.wvu.PrintArea" localSheetId="6" hidden="1">'Attach 4 (A)'!$A$1:$E$26</definedName>
    <definedName name="Z_0D490C87_B003_4943_9825_ACE0B8E7CC06_.wvu.PrintArea" localSheetId="7" hidden="1">'Attach 4 (B)'!$A$1:$E$25</definedName>
    <definedName name="Z_0D490C87_B003_4943_9825_ACE0B8E7CC06_.wvu.PrintArea" localSheetId="8" hidden="1">'Attach 5'!$A$1:$E$28</definedName>
    <definedName name="Z_0D490C87_B003_4943_9825_ACE0B8E7CC06_.wvu.PrintArea" localSheetId="9" hidden="1">'Attach 5A'!$A$1:$E$29</definedName>
    <definedName name="Z_0D490C87_B003_4943_9825_ACE0B8E7CC06_.wvu.PrintArea" localSheetId="10" hidden="1">'Attach 5B'!$A$1:$E$28</definedName>
    <definedName name="Z_0D490C87_B003_4943_9825_ACE0B8E7CC06_.wvu.PrintArea" localSheetId="11" hidden="1">'Attach 6'!$A$1:$E$27</definedName>
    <definedName name="Z_0D490C87_B003_4943_9825_ACE0B8E7CC06_.wvu.PrintArea" localSheetId="12" hidden="1">'Attach 7'!$A$1:$E$28</definedName>
    <definedName name="Z_0D490C87_B003_4943_9825_ACE0B8E7CC06_.wvu.PrintArea" localSheetId="13" hidden="1">'Attach 9'!$A$1:$E$52</definedName>
    <definedName name="Z_0D490C87_B003_4943_9825_ACE0B8E7CC06_.wvu.PrintArea" localSheetId="25" hidden="1">'Attach-20'!$A$1:$E$36</definedName>
    <definedName name="Z_0D490C87_B003_4943_9825_ACE0B8E7CC06_.wvu.PrintArea" localSheetId="4" hidden="1">'Attach-3 (QR)'!$A$1:$I$340</definedName>
    <definedName name="Z_0D490C87_B003_4943_9825_ACE0B8E7CC06_.wvu.PrintArea" localSheetId="27" hidden="1">'Bid Form 1st Envelope '!$A$1:$F$122</definedName>
    <definedName name="Z_0D490C87_B003_4943_9825_ACE0B8E7CC06_.wvu.PrintArea" localSheetId="2" hidden="1">'Names of Bidder'!$B$1:$D$36</definedName>
    <definedName name="Z_0D490C87_B003_4943_9825_ACE0B8E7CC06_.wvu.PrintTitles" localSheetId="13" hidden="1">'Attach 9'!$18:$18</definedName>
    <definedName name="Z_0D490C87_B003_4943_9825_ACE0B8E7CC06_.wvu.Rows" localSheetId="15" hidden="1">'Attach 11'!$29:$85</definedName>
    <definedName name="Z_0D490C87_B003_4943_9825_ACE0B8E7CC06_.wvu.Rows" localSheetId="20" hidden="1">'Attach 15'!$15:$15</definedName>
    <definedName name="Z_0D490C87_B003_4943_9825_ACE0B8E7CC06_.wvu.Rows" localSheetId="21" hidden="1">'Attach 16'!$89:$92</definedName>
    <definedName name="Z_0D490C87_B003_4943_9825_ACE0B8E7CC06_.wvu.Rows" localSheetId="22" hidden="1">'Attach 17'!$26:$26,'Attach 17'!$32:$209</definedName>
    <definedName name="Z_0D490C87_B003_4943_9825_ACE0B8E7CC06_.wvu.Rows" localSheetId="23" hidden="1">'Attach 18'!$13:$13</definedName>
    <definedName name="Z_0D490C87_B003_4943_9825_ACE0B8E7CC06_.wvu.Rows" localSheetId="24" hidden="1">'Attach 19'!$13:$13,'Attach 19'!$20:$28</definedName>
    <definedName name="Z_0D490C87_B003_4943_9825_ACE0B8E7CC06_.wvu.Rows" localSheetId="26" hidden="1">'Attach 23'!$12:$12,'Attach 23'!$19:$24</definedName>
    <definedName name="Z_0D490C87_B003_4943_9825_ACE0B8E7CC06_.wvu.Rows" localSheetId="25" hidden="1">'Attach-20'!$13:$13</definedName>
    <definedName name="Z_0D490C87_B003_4943_9825_ACE0B8E7CC06_.wvu.Rows" localSheetId="4" hidden="1">'Attach-3 (QR)'!$85:$85,'Attach-3 (QR)'!$144:$151,'Attach-3 (QR)'!$240:$277</definedName>
    <definedName name="Z_0D490C87_B003_4943_9825_ACE0B8E7CC06_.wvu.Rows" localSheetId="2" hidden="1">'Names of Bidder'!$11:$11,'Names of Bidder'!$28:$30</definedName>
    <definedName name="Z_10C5F276_B641_4058_B015_CD9DBF21498B_.wvu.Cols" localSheetId="16" hidden="1">'Attach 12'!$G:$G,'Attach 12'!$I:$I</definedName>
    <definedName name="Z_10C5F276_B641_4058_B015_CD9DBF21498B_.wvu.PrintArea" localSheetId="16" hidden="1">'Attach 12'!$A$1:$F$29</definedName>
    <definedName name="Z_10C5F276_B641_4058_B015_CD9DBF21498B_.wvu.Rows" localSheetId="16" hidden="1">'Attach 12'!#REF!,'Attach 12'!#REF!,'Attach 12'!#REF!,'Attach 12'!#REF!,'Attach 12'!#REF!,'Attach 12'!#REF!,'Attach 12'!#REF!,'Attach 12'!#REF!,'Attach 12'!#REF!,'Attach 12'!#REF!,'Attach 12'!$114:$201</definedName>
    <definedName name="Z_13A93EBF_985A_49FD_9FE0_DC75D238EC8C_.wvu.Cols" localSheetId="20" hidden="1">'Attach 15'!$F:$F,'Attach 15'!$H:$H</definedName>
    <definedName name="Z_13A93EBF_985A_49FD_9FE0_DC75D238EC8C_.wvu.Cols" localSheetId="8" hidden="1">'Attach 5'!$H:$H</definedName>
    <definedName name="Z_13A93EBF_985A_49FD_9FE0_DC75D238EC8C_.wvu.Cols" localSheetId="11" hidden="1">'Attach 6'!$H:$H</definedName>
    <definedName name="Z_13A93EBF_985A_49FD_9FE0_DC75D238EC8C_.wvu.Cols" localSheetId="4" hidden="1">'Attach-3 (QR)'!$N:$O</definedName>
    <definedName name="Z_13A93EBF_985A_49FD_9FE0_DC75D238EC8C_.wvu.Cols" localSheetId="2" hidden="1">'Names of Bidder'!$I:$I</definedName>
    <definedName name="Z_13A93EBF_985A_49FD_9FE0_DC75D238EC8C_.wvu.PrintArea" localSheetId="14" hidden="1">'Attach 10'!$A$1:$E$20</definedName>
    <definedName name="Z_13A93EBF_985A_49FD_9FE0_DC75D238EC8C_.wvu.PrintArea" localSheetId="15" hidden="1">'Attach 11'!$A$1:$E$28</definedName>
    <definedName name="Z_13A93EBF_985A_49FD_9FE0_DC75D238EC8C_.wvu.PrintArea" localSheetId="17" hidden="1">'Attach 13'!$A$1:$E$21</definedName>
    <definedName name="Z_13A93EBF_985A_49FD_9FE0_DC75D238EC8C_.wvu.PrintArea" localSheetId="18" hidden="1">'Attach 14'!$A$1:$E$29</definedName>
    <definedName name="Z_13A93EBF_985A_49FD_9FE0_DC75D238EC8C_.wvu.PrintArea" localSheetId="19" hidden="1">'Attach 14-IP'!$A$8:$I$222</definedName>
    <definedName name="Z_13A93EBF_985A_49FD_9FE0_DC75D238EC8C_.wvu.PrintArea" localSheetId="20" hidden="1">'Attach 15'!$A$1:$E$84</definedName>
    <definedName name="Z_13A93EBF_985A_49FD_9FE0_DC75D238EC8C_.wvu.PrintArea" localSheetId="21" hidden="1">'Attach 16'!$A$1:$L$94</definedName>
    <definedName name="Z_13A93EBF_985A_49FD_9FE0_DC75D238EC8C_.wvu.PrintArea" localSheetId="22" hidden="1">'Attach 17'!$A$1:$E$30</definedName>
    <definedName name="Z_13A93EBF_985A_49FD_9FE0_DC75D238EC8C_.wvu.PrintArea" localSheetId="23" hidden="1">'Attach 18'!$A$1:$E$31</definedName>
    <definedName name="Z_13A93EBF_985A_49FD_9FE0_DC75D238EC8C_.wvu.PrintArea" localSheetId="24" hidden="1">'Attach 19'!$A$1:$E$31</definedName>
    <definedName name="Z_13A93EBF_985A_49FD_9FE0_DC75D238EC8C_.wvu.PrintArea" localSheetId="26" hidden="1">'Attach 23'!$A$1:$E$27</definedName>
    <definedName name="Z_13A93EBF_985A_49FD_9FE0_DC75D238EC8C_.wvu.PrintArea" localSheetId="3" hidden="1">'Attach 3(JV)'!$A$1:$E$26</definedName>
    <definedName name="Z_13A93EBF_985A_49FD_9FE0_DC75D238EC8C_.wvu.PrintArea" localSheetId="5" hidden="1">'Attach 4'!$A$1:$E$24</definedName>
    <definedName name="Z_13A93EBF_985A_49FD_9FE0_DC75D238EC8C_.wvu.PrintArea" localSheetId="6" hidden="1">'Attach 4 (A)'!$A$1:$E$26</definedName>
    <definedName name="Z_13A93EBF_985A_49FD_9FE0_DC75D238EC8C_.wvu.PrintArea" localSheetId="7" hidden="1">'Attach 4 (B)'!$A$1:$E$25</definedName>
    <definedName name="Z_13A93EBF_985A_49FD_9FE0_DC75D238EC8C_.wvu.PrintArea" localSheetId="8" hidden="1">'Attach 5'!$A$1:$E$28</definedName>
    <definedName name="Z_13A93EBF_985A_49FD_9FE0_DC75D238EC8C_.wvu.PrintArea" localSheetId="9" hidden="1">'Attach 5A'!$A$1:$E$29</definedName>
    <definedName name="Z_13A93EBF_985A_49FD_9FE0_DC75D238EC8C_.wvu.PrintArea" localSheetId="10" hidden="1">'Attach 5B'!$A$1:$E$28</definedName>
    <definedName name="Z_13A93EBF_985A_49FD_9FE0_DC75D238EC8C_.wvu.PrintArea" localSheetId="11" hidden="1">'Attach 6'!$A$1:$E$27</definedName>
    <definedName name="Z_13A93EBF_985A_49FD_9FE0_DC75D238EC8C_.wvu.PrintArea" localSheetId="12" hidden="1">'Attach 7'!$A$1:$E$28</definedName>
    <definedName name="Z_13A93EBF_985A_49FD_9FE0_DC75D238EC8C_.wvu.PrintArea" localSheetId="13" hidden="1">'Attach 9'!$A$1:$E$52</definedName>
    <definedName name="Z_13A93EBF_985A_49FD_9FE0_DC75D238EC8C_.wvu.PrintArea" localSheetId="25" hidden="1">'Attach-20'!$A$1:$E$36</definedName>
    <definedName name="Z_13A93EBF_985A_49FD_9FE0_DC75D238EC8C_.wvu.PrintArea" localSheetId="4" hidden="1">'Attach-3 (QR)'!$A$1:$I$340</definedName>
    <definedName name="Z_13A93EBF_985A_49FD_9FE0_DC75D238EC8C_.wvu.PrintArea" localSheetId="27" hidden="1">'Bid Form 1st Envelope '!$A$1:$F$122</definedName>
    <definedName name="Z_13A93EBF_985A_49FD_9FE0_DC75D238EC8C_.wvu.PrintArea" localSheetId="2" hidden="1">'Names of Bidder'!$B$1:$D$36</definedName>
    <definedName name="Z_13A93EBF_985A_49FD_9FE0_DC75D238EC8C_.wvu.PrintTitles" localSheetId="13" hidden="1">'Attach 9'!$18:$18</definedName>
    <definedName name="Z_13A93EBF_985A_49FD_9FE0_DC75D238EC8C_.wvu.Rows" localSheetId="15" hidden="1">'Attach 11'!$29:$85</definedName>
    <definedName name="Z_13A93EBF_985A_49FD_9FE0_DC75D238EC8C_.wvu.Rows" localSheetId="20" hidden="1">'Attach 15'!$15:$15</definedName>
    <definedName name="Z_13A93EBF_985A_49FD_9FE0_DC75D238EC8C_.wvu.Rows" localSheetId="21" hidden="1">'Attach 16'!$89:$92</definedName>
    <definedName name="Z_13A93EBF_985A_49FD_9FE0_DC75D238EC8C_.wvu.Rows" localSheetId="22" hidden="1">'Attach 17'!$26:$26,'Attach 17'!$32:$209</definedName>
    <definedName name="Z_13A93EBF_985A_49FD_9FE0_DC75D238EC8C_.wvu.Rows" localSheetId="23" hidden="1">'Attach 18'!$13:$13</definedName>
    <definedName name="Z_13A93EBF_985A_49FD_9FE0_DC75D238EC8C_.wvu.Rows" localSheetId="24" hidden="1">'Attach 19'!$13:$13,'Attach 19'!$20:$28</definedName>
    <definedName name="Z_13A93EBF_985A_49FD_9FE0_DC75D238EC8C_.wvu.Rows" localSheetId="26" hidden="1">'Attach 23'!$12:$12,'Attach 23'!$19:$24</definedName>
    <definedName name="Z_13A93EBF_985A_49FD_9FE0_DC75D238EC8C_.wvu.Rows" localSheetId="8" hidden="1">'Attach 5'!$4:$4</definedName>
    <definedName name="Z_13A93EBF_985A_49FD_9FE0_DC75D238EC8C_.wvu.Rows" localSheetId="25" hidden="1">'Attach-20'!$13:$13</definedName>
    <definedName name="Z_13A93EBF_985A_49FD_9FE0_DC75D238EC8C_.wvu.Rows" localSheetId="4" hidden="1">'Attach-3 (QR)'!$160:$160,'Attach-3 (QR)'!#REF!,'Attach-3 (QR)'!#REF!,'Attach-3 (QR)'!$218:$220,'Attach-3 (QR)'!$239:$278</definedName>
    <definedName name="Z_13A93EBF_985A_49FD_9FE0_DC75D238EC8C_.wvu.Rows" localSheetId="2" hidden="1">'Names of Bidder'!$11:$11,'Names of Bidder'!$28:$30</definedName>
    <definedName name="Z_14C32814_5A59_4863_9FB1_822FBB75D7D1_.wvu.Cols" localSheetId="20" hidden="1">'Attach 15'!$F:$F,'Attach 15'!$H:$H</definedName>
    <definedName name="Z_14C32814_5A59_4863_9FB1_822FBB75D7D1_.wvu.Cols" localSheetId="8" hidden="1">'Attach 5'!$H:$H</definedName>
    <definedName name="Z_14C32814_5A59_4863_9FB1_822FBB75D7D1_.wvu.Cols" localSheetId="11" hidden="1">'Attach 6'!$H:$H</definedName>
    <definedName name="Z_14C32814_5A59_4863_9FB1_822FBB75D7D1_.wvu.PrintArea" localSheetId="14" hidden="1">'Attach 10'!$A$1:$E$20</definedName>
    <definedName name="Z_14C32814_5A59_4863_9FB1_822FBB75D7D1_.wvu.PrintArea" localSheetId="15" hidden="1">'Attach 11'!$A$1:$E$28</definedName>
    <definedName name="Z_14C32814_5A59_4863_9FB1_822FBB75D7D1_.wvu.PrintArea" localSheetId="17" hidden="1">'Attach 13'!$A$1:$E$21</definedName>
    <definedName name="Z_14C32814_5A59_4863_9FB1_822FBB75D7D1_.wvu.PrintArea" localSheetId="18" hidden="1">'Attach 14'!$A$1:$E$29</definedName>
    <definedName name="Z_14C32814_5A59_4863_9FB1_822FBB75D7D1_.wvu.PrintArea" localSheetId="19" hidden="1">'Attach 14-IP'!$A$8:$I$222</definedName>
    <definedName name="Z_14C32814_5A59_4863_9FB1_822FBB75D7D1_.wvu.PrintArea" localSheetId="20" hidden="1">'Attach 15'!$A$1:$E$84</definedName>
    <definedName name="Z_14C32814_5A59_4863_9FB1_822FBB75D7D1_.wvu.PrintArea" localSheetId="21" hidden="1">'Attach 16'!$A$1:$L$94</definedName>
    <definedName name="Z_14C32814_5A59_4863_9FB1_822FBB75D7D1_.wvu.PrintArea" localSheetId="22" hidden="1">'Attach 17'!$A$1:$E$30</definedName>
    <definedName name="Z_14C32814_5A59_4863_9FB1_822FBB75D7D1_.wvu.PrintArea" localSheetId="23" hidden="1">'Attach 18'!$A$1:$E$31</definedName>
    <definedName name="Z_14C32814_5A59_4863_9FB1_822FBB75D7D1_.wvu.PrintArea" localSheetId="24" hidden="1">'Attach 19'!$A$1:$E$31</definedName>
    <definedName name="Z_14C32814_5A59_4863_9FB1_822FBB75D7D1_.wvu.PrintArea" localSheetId="26" hidden="1">'Attach 23'!$A$1:$E$27</definedName>
    <definedName name="Z_14C32814_5A59_4863_9FB1_822FBB75D7D1_.wvu.PrintArea" localSheetId="3" hidden="1">'Attach 3(JV)'!$A$1:$E$26</definedName>
    <definedName name="Z_14C32814_5A59_4863_9FB1_822FBB75D7D1_.wvu.PrintArea" localSheetId="5" hidden="1">'Attach 4'!$A$1:$E$24</definedName>
    <definedName name="Z_14C32814_5A59_4863_9FB1_822FBB75D7D1_.wvu.PrintArea" localSheetId="6" hidden="1">'Attach 4 (A)'!$A$1:$E$26</definedName>
    <definedName name="Z_14C32814_5A59_4863_9FB1_822FBB75D7D1_.wvu.PrintArea" localSheetId="7" hidden="1">'Attach 4 (B)'!$A$1:$E$25</definedName>
    <definedName name="Z_14C32814_5A59_4863_9FB1_822FBB75D7D1_.wvu.PrintArea" localSheetId="8" hidden="1">'Attach 5'!$A$1:$E$28</definedName>
    <definedName name="Z_14C32814_5A59_4863_9FB1_822FBB75D7D1_.wvu.PrintArea" localSheetId="9" hidden="1">'Attach 5A'!$A$1:$E$29</definedName>
    <definedName name="Z_14C32814_5A59_4863_9FB1_822FBB75D7D1_.wvu.PrintArea" localSheetId="10" hidden="1">'Attach 5B'!$A$1:$E$28</definedName>
    <definedName name="Z_14C32814_5A59_4863_9FB1_822FBB75D7D1_.wvu.PrintArea" localSheetId="11" hidden="1">'Attach 6'!$A$1:$E$27</definedName>
    <definedName name="Z_14C32814_5A59_4863_9FB1_822FBB75D7D1_.wvu.PrintArea" localSheetId="12" hidden="1">'Attach 7'!$A$1:$E$28</definedName>
    <definedName name="Z_14C32814_5A59_4863_9FB1_822FBB75D7D1_.wvu.PrintArea" localSheetId="13" hidden="1">'Attach 9'!$A$1:$E$52</definedName>
    <definedName name="Z_14C32814_5A59_4863_9FB1_822FBB75D7D1_.wvu.PrintArea" localSheetId="25" hidden="1">'Attach-20'!$A$1:$E$36</definedName>
    <definedName name="Z_14C32814_5A59_4863_9FB1_822FBB75D7D1_.wvu.PrintArea" localSheetId="27" hidden="1">'Bid Form 1st Envelope '!$A$1:$F$122</definedName>
    <definedName name="Z_14C32814_5A59_4863_9FB1_822FBB75D7D1_.wvu.PrintArea" localSheetId="2" hidden="1">'Names of Bidder'!$B$1:$D$36</definedName>
    <definedName name="Z_14C32814_5A59_4863_9FB1_822FBB75D7D1_.wvu.PrintTitles" localSheetId="13" hidden="1">'Attach 9'!$18:$18</definedName>
    <definedName name="Z_14C32814_5A59_4863_9FB1_822FBB75D7D1_.wvu.Rows" localSheetId="15" hidden="1">'Attach 11'!$29:$85</definedName>
    <definedName name="Z_14C32814_5A59_4863_9FB1_822FBB75D7D1_.wvu.Rows" localSheetId="20" hidden="1">'Attach 15'!$15:$15</definedName>
    <definedName name="Z_14C32814_5A59_4863_9FB1_822FBB75D7D1_.wvu.Rows" localSheetId="22" hidden="1">'Attach 17'!$26:$26,'Attach 17'!$32:$209</definedName>
    <definedName name="Z_14C32814_5A59_4863_9FB1_822FBB75D7D1_.wvu.Rows" localSheetId="23" hidden="1">'Attach 18'!$13:$13</definedName>
    <definedName name="Z_14C32814_5A59_4863_9FB1_822FBB75D7D1_.wvu.Rows" localSheetId="24" hidden="1">'Attach 19'!$13:$13,'Attach 19'!$20:$28</definedName>
    <definedName name="Z_14C32814_5A59_4863_9FB1_822FBB75D7D1_.wvu.Rows" localSheetId="26" hidden="1">'Attach 23'!$12:$12,'Attach 23'!$19:$24</definedName>
    <definedName name="Z_14C32814_5A59_4863_9FB1_822FBB75D7D1_.wvu.Rows" localSheetId="8" hidden="1">'Attach 5'!$4:$4</definedName>
    <definedName name="Z_14C32814_5A59_4863_9FB1_822FBB75D7D1_.wvu.Rows" localSheetId="25" hidden="1">'Attach-20'!$13:$13</definedName>
    <definedName name="Z_14C32814_5A59_4863_9FB1_822FBB75D7D1_.wvu.Rows" localSheetId="2" hidden="1">'Names of Bidder'!$28:$30</definedName>
    <definedName name="Z_1586E746_E770_4DE8_8EE8_42BC4CF5206B_.wvu.Cols" localSheetId="4" hidden="1">'Attach-3 (QR)'!$L:$M</definedName>
    <definedName name="Z_1586E746_E770_4DE8_8EE8_42BC4CF5206B_.wvu.PrintArea" localSheetId="4" hidden="1">'Attach-3 (QR)'!$A$1:$I$341</definedName>
    <definedName name="Z_1C70608C_646A_4043_A222_6253B5006A93_.wvu.Cols" localSheetId="16" hidden="1">'Attach 12'!$I:$J</definedName>
    <definedName name="Z_1C70608C_646A_4043_A222_6253B5006A93_.wvu.PrintArea" localSheetId="16" hidden="1">'Attach 12'!$B$1:$G$29</definedName>
    <definedName name="Z_1C70608C_646A_4043_A222_6253B5006A93_.wvu.PrintTitles" localSheetId="16" hidden="1">'Attach 12'!#REF!</definedName>
    <definedName name="Z_1C70608C_646A_4043_A222_6253B5006A93_.wvu.Rows" localSheetId="16" hidden="1">'Attach 12'!#REF!</definedName>
    <definedName name="Z_1E2D7167_D6B7_4690_9A83_BF768C4223A4_.wvu.Cols" localSheetId="20" hidden="1">'Attach 15'!$H:$H</definedName>
    <definedName name="Z_1E2D7167_D6B7_4690_9A83_BF768C4223A4_.wvu.Cols" localSheetId="8" hidden="1">'Attach 5'!$H:$H</definedName>
    <definedName name="Z_1E2D7167_D6B7_4690_9A83_BF768C4223A4_.wvu.Cols" localSheetId="11" hidden="1">'Attach 6'!$H:$H</definedName>
    <definedName name="Z_1E2D7167_D6B7_4690_9A83_BF768C4223A4_.wvu.PrintArea" localSheetId="14" hidden="1">'Attach 10'!$A$1:$E$20</definedName>
    <definedName name="Z_1E2D7167_D6B7_4690_9A83_BF768C4223A4_.wvu.PrintArea" localSheetId="15" hidden="1">'Attach 11'!$A$1:$E$28</definedName>
    <definedName name="Z_1E2D7167_D6B7_4690_9A83_BF768C4223A4_.wvu.PrintArea" localSheetId="17" hidden="1">'Attach 13'!$A$1:$E$21</definedName>
    <definedName name="Z_1E2D7167_D6B7_4690_9A83_BF768C4223A4_.wvu.PrintArea" localSheetId="18" hidden="1">'Attach 14'!$A$1:$E$29</definedName>
    <definedName name="Z_1E2D7167_D6B7_4690_9A83_BF768C4223A4_.wvu.PrintArea" localSheetId="19" hidden="1">'Attach 14-IP'!$A$8:$I$222</definedName>
    <definedName name="Z_1E2D7167_D6B7_4690_9A83_BF768C4223A4_.wvu.PrintArea" localSheetId="20" hidden="1">'Attach 15'!$A$1:$E$84</definedName>
    <definedName name="Z_1E2D7167_D6B7_4690_9A83_BF768C4223A4_.wvu.PrintArea" localSheetId="21" hidden="1">'Attach 16'!$A$1:$L$94</definedName>
    <definedName name="Z_1E2D7167_D6B7_4690_9A83_BF768C4223A4_.wvu.PrintArea" localSheetId="22" hidden="1">'Attach 17'!$A$1:$E$30</definedName>
    <definedName name="Z_1E2D7167_D6B7_4690_9A83_BF768C4223A4_.wvu.PrintArea" localSheetId="23" hidden="1">'Attach 18'!$A$1:$E$31</definedName>
    <definedName name="Z_1E2D7167_D6B7_4690_9A83_BF768C4223A4_.wvu.PrintArea" localSheetId="24" hidden="1">'Attach 19'!$A$1:$E$31</definedName>
    <definedName name="Z_1E2D7167_D6B7_4690_9A83_BF768C4223A4_.wvu.PrintArea" localSheetId="26" hidden="1">'Attach 23'!$A$1:$E$27</definedName>
    <definedName name="Z_1E2D7167_D6B7_4690_9A83_BF768C4223A4_.wvu.PrintArea" localSheetId="3" hidden="1">'Attach 3(JV)'!$A$1:$E$26</definedName>
    <definedName name="Z_1E2D7167_D6B7_4690_9A83_BF768C4223A4_.wvu.PrintArea" localSheetId="5" hidden="1">'Attach 4'!$A$1:$E$24</definedName>
    <definedName name="Z_1E2D7167_D6B7_4690_9A83_BF768C4223A4_.wvu.PrintArea" localSheetId="6" hidden="1">'Attach 4 (A)'!$A$1:$E$26</definedName>
    <definedName name="Z_1E2D7167_D6B7_4690_9A83_BF768C4223A4_.wvu.PrintArea" localSheetId="7" hidden="1">'Attach 4 (B)'!$A$1:$E$25</definedName>
    <definedName name="Z_1E2D7167_D6B7_4690_9A83_BF768C4223A4_.wvu.PrintArea" localSheetId="8" hidden="1">'Attach 5'!$A$1:$E$28</definedName>
    <definedName name="Z_1E2D7167_D6B7_4690_9A83_BF768C4223A4_.wvu.PrintArea" localSheetId="9" hidden="1">'Attach 5A'!$A$1:$E$29</definedName>
    <definedName name="Z_1E2D7167_D6B7_4690_9A83_BF768C4223A4_.wvu.PrintArea" localSheetId="10" hidden="1">'Attach 5B'!$A$1:$E$28</definedName>
    <definedName name="Z_1E2D7167_D6B7_4690_9A83_BF768C4223A4_.wvu.PrintArea" localSheetId="11" hidden="1">'Attach 6'!$A$1:$E$27</definedName>
    <definedName name="Z_1E2D7167_D6B7_4690_9A83_BF768C4223A4_.wvu.PrintArea" localSheetId="12" hidden="1">'Attach 7'!$A$1:$E$28</definedName>
    <definedName name="Z_1E2D7167_D6B7_4690_9A83_BF768C4223A4_.wvu.PrintArea" localSheetId="13" hidden="1">'Attach 9'!$A$1:$E$52</definedName>
    <definedName name="Z_1E2D7167_D6B7_4690_9A83_BF768C4223A4_.wvu.PrintArea" localSheetId="25" hidden="1">'Attach-20'!$A$1:$E$36</definedName>
    <definedName name="Z_1E2D7167_D6B7_4690_9A83_BF768C4223A4_.wvu.PrintArea" localSheetId="27" hidden="1">'Bid Form 1st Envelope '!$A$1:$F$122</definedName>
    <definedName name="Z_1E2D7167_D6B7_4690_9A83_BF768C4223A4_.wvu.PrintArea" localSheetId="2" hidden="1">'Names of Bidder'!$B$1:$D$36</definedName>
    <definedName name="Z_1E2D7167_D6B7_4690_9A83_BF768C4223A4_.wvu.PrintTitles" localSheetId="13" hidden="1">'Attach 9'!$18:$18</definedName>
    <definedName name="Z_1E2D7167_D6B7_4690_9A83_BF768C4223A4_.wvu.Rows" localSheetId="15" hidden="1">'Attach 11'!$29:$85</definedName>
    <definedName name="Z_1E2D7167_D6B7_4690_9A83_BF768C4223A4_.wvu.Rows" localSheetId="20" hidden="1">'Attach 15'!$15:$15</definedName>
    <definedName name="Z_1E2D7167_D6B7_4690_9A83_BF768C4223A4_.wvu.Rows" localSheetId="22" hidden="1">'Attach 17'!$26:$26,'Attach 17'!$32:$209</definedName>
    <definedName name="Z_1E2D7167_D6B7_4690_9A83_BF768C4223A4_.wvu.Rows" localSheetId="23" hidden="1">'Attach 18'!$13:$13</definedName>
    <definedName name="Z_1E2D7167_D6B7_4690_9A83_BF768C4223A4_.wvu.Rows" localSheetId="24" hidden="1">'Attach 19'!$13:$13,'Attach 19'!$20:$28</definedName>
    <definedName name="Z_1E2D7167_D6B7_4690_9A83_BF768C4223A4_.wvu.Rows" localSheetId="26" hidden="1">'Attach 23'!$12:$12,'Attach 23'!$19:$24</definedName>
    <definedName name="Z_1E2D7167_D6B7_4690_9A83_BF768C4223A4_.wvu.Rows" localSheetId="8" hidden="1">'Attach 5'!$4:$4</definedName>
    <definedName name="Z_1E2D7167_D6B7_4690_9A83_BF768C4223A4_.wvu.Rows" localSheetId="25" hidden="1">'Attach-20'!$13:$13</definedName>
    <definedName name="Z_1E2D7167_D6B7_4690_9A83_BF768C4223A4_.wvu.Rows" localSheetId="2" hidden="1">'Names of Bidder'!$28:$30</definedName>
    <definedName name="Z_1F125E51_1799_42D0_B41E_DC039BB17D59_.wvu.Cols" localSheetId="20" hidden="1">'Attach 15'!$F:$F,'Attach 15'!$H:$H</definedName>
    <definedName name="Z_1F125E51_1799_42D0_B41E_DC039BB17D59_.wvu.Cols" localSheetId="3" hidden="1">'Attach 3(JV)'!$F:$F</definedName>
    <definedName name="Z_1F125E51_1799_42D0_B41E_DC039BB17D59_.wvu.Cols" localSheetId="8" hidden="1">'Attach 5'!$H:$H</definedName>
    <definedName name="Z_1F125E51_1799_42D0_B41E_DC039BB17D59_.wvu.Cols" localSheetId="11" hidden="1">'Attach 6'!$H:$H</definedName>
    <definedName name="Z_1F125E51_1799_42D0_B41E_DC039BB17D59_.wvu.Cols" localSheetId="2" hidden="1">'Names of Bidder'!$F:$G,'Names of Bidder'!$I:$I</definedName>
    <definedName name="Z_1F125E51_1799_42D0_B41E_DC039BB17D59_.wvu.PrintArea" localSheetId="14" hidden="1">'Attach 10'!$A$1:$E$20</definedName>
    <definedName name="Z_1F125E51_1799_42D0_B41E_DC039BB17D59_.wvu.PrintArea" localSheetId="15" hidden="1">'Attach 11'!$A$1:$E$28</definedName>
    <definedName name="Z_1F125E51_1799_42D0_B41E_DC039BB17D59_.wvu.PrintArea" localSheetId="17" hidden="1">'Attach 13'!$A$1:$E$21</definedName>
    <definedName name="Z_1F125E51_1799_42D0_B41E_DC039BB17D59_.wvu.PrintArea" localSheetId="18" hidden="1">'Attach 14'!$A$1:$E$29</definedName>
    <definedName name="Z_1F125E51_1799_42D0_B41E_DC039BB17D59_.wvu.PrintArea" localSheetId="19" hidden="1">'Attach 14-IP'!$A$8:$I$222</definedName>
    <definedName name="Z_1F125E51_1799_42D0_B41E_DC039BB17D59_.wvu.PrintArea" localSheetId="20" hidden="1">'Attach 15'!$A$1:$E$84</definedName>
    <definedName name="Z_1F125E51_1799_42D0_B41E_DC039BB17D59_.wvu.PrintArea" localSheetId="21" hidden="1">'Attach 16'!$A$1:$L$94</definedName>
    <definedName name="Z_1F125E51_1799_42D0_B41E_DC039BB17D59_.wvu.PrintArea" localSheetId="22" hidden="1">'Attach 17'!$A$1:$E$30</definedName>
    <definedName name="Z_1F125E51_1799_42D0_B41E_DC039BB17D59_.wvu.PrintArea" localSheetId="23" hidden="1">'Attach 18'!$A$1:$E$31</definedName>
    <definedName name="Z_1F125E51_1799_42D0_B41E_DC039BB17D59_.wvu.PrintArea" localSheetId="24" hidden="1">'Attach 19'!$A$1:$E$31</definedName>
    <definedName name="Z_1F125E51_1799_42D0_B41E_DC039BB17D59_.wvu.PrintArea" localSheetId="26" hidden="1">'Attach 23'!$A$1:$E$27</definedName>
    <definedName name="Z_1F125E51_1799_42D0_B41E_DC039BB17D59_.wvu.PrintArea" localSheetId="3" hidden="1">'Attach 3(JV)'!$A$1:$E$26</definedName>
    <definedName name="Z_1F125E51_1799_42D0_B41E_DC039BB17D59_.wvu.PrintArea" localSheetId="5" hidden="1">'Attach 4'!$A$1:$E$24</definedName>
    <definedName name="Z_1F125E51_1799_42D0_B41E_DC039BB17D59_.wvu.PrintArea" localSheetId="6" hidden="1">'Attach 4 (A)'!$A$1:$E$26</definedName>
    <definedName name="Z_1F125E51_1799_42D0_B41E_DC039BB17D59_.wvu.PrintArea" localSheetId="7" hidden="1">'Attach 4 (B)'!$A$1:$E$25</definedName>
    <definedName name="Z_1F125E51_1799_42D0_B41E_DC039BB17D59_.wvu.PrintArea" localSheetId="8" hidden="1">'Attach 5'!$A$1:$E$28</definedName>
    <definedName name="Z_1F125E51_1799_42D0_B41E_DC039BB17D59_.wvu.PrintArea" localSheetId="9" hidden="1">'Attach 5A'!$A$1:$E$29</definedName>
    <definedName name="Z_1F125E51_1799_42D0_B41E_DC039BB17D59_.wvu.PrintArea" localSheetId="10" hidden="1">'Attach 5B'!$A$1:$E$28</definedName>
    <definedName name="Z_1F125E51_1799_42D0_B41E_DC039BB17D59_.wvu.PrintArea" localSheetId="11" hidden="1">'Attach 6'!$A$1:$E$27</definedName>
    <definedName name="Z_1F125E51_1799_42D0_B41E_DC039BB17D59_.wvu.PrintArea" localSheetId="12" hidden="1">'Attach 7'!$A$1:$E$28</definedName>
    <definedName name="Z_1F125E51_1799_42D0_B41E_DC039BB17D59_.wvu.PrintArea" localSheetId="13" hidden="1">'Attach 9'!$A$1:$E$52</definedName>
    <definedName name="Z_1F125E51_1799_42D0_B41E_DC039BB17D59_.wvu.PrintArea" localSheetId="25" hidden="1">'Attach-20'!$A$1:$E$36</definedName>
    <definedName name="Z_1F125E51_1799_42D0_B41E_DC039BB17D59_.wvu.PrintArea" localSheetId="4" hidden="1">'Attach-3 (QR)'!$A$1:$I$340</definedName>
    <definedName name="Z_1F125E51_1799_42D0_B41E_DC039BB17D59_.wvu.PrintArea" localSheetId="27" hidden="1">'Bid Form 1st Envelope '!$A$1:$F$122</definedName>
    <definedName name="Z_1F125E51_1799_42D0_B41E_DC039BB17D59_.wvu.PrintArea" localSheetId="2" hidden="1">'Names of Bidder'!$B$1:$D$36</definedName>
    <definedName name="Z_1F125E51_1799_42D0_B41E_DC039BB17D59_.wvu.PrintTitles" localSheetId="13" hidden="1">'Attach 9'!$18:$18</definedName>
    <definedName name="Z_1F125E51_1799_42D0_B41E_DC039BB17D59_.wvu.Rows" localSheetId="15" hidden="1">'Attach 11'!$29:$85</definedName>
    <definedName name="Z_1F125E51_1799_42D0_B41E_DC039BB17D59_.wvu.Rows" localSheetId="20" hidden="1">'Attach 15'!$15:$15</definedName>
    <definedName name="Z_1F125E51_1799_42D0_B41E_DC039BB17D59_.wvu.Rows" localSheetId="21" hidden="1">'Attach 16'!$89:$92</definedName>
    <definedName name="Z_1F125E51_1799_42D0_B41E_DC039BB17D59_.wvu.Rows" localSheetId="22" hidden="1">'Attach 17'!$26:$26,'Attach 17'!$32:$209</definedName>
    <definedName name="Z_1F125E51_1799_42D0_B41E_DC039BB17D59_.wvu.Rows" localSheetId="23" hidden="1">'Attach 18'!$13:$13</definedName>
    <definedName name="Z_1F125E51_1799_42D0_B41E_DC039BB17D59_.wvu.Rows" localSheetId="24" hidden="1">'Attach 19'!$13:$13,'Attach 19'!$20:$28</definedName>
    <definedName name="Z_1F125E51_1799_42D0_B41E_DC039BB17D59_.wvu.Rows" localSheetId="26" hidden="1">'Attach 23'!$12:$12,'Attach 23'!$19:$24</definedName>
    <definedName name="Z_1F125E51_1799_42D0_B41E_DC039BB17D59_.wvu.Rows" localSheetId="8" hidden="1">'Attach 5'!$4:$4</definedName>
    <definedName name="Z_1F125E51_1799_42D0_B41E_DC039BB17D59_.wvu.Rows" localSheetId="25" hidden="1">'Attach-20'!$13:$13</definedName>
    <definedName name="Z_1F125E51_1799_42D0_B41E_DC039BB17D59_.wvu.Rows" localSheetId="4" hidden="1">'Attach-3 (QR)'!$85:$85,'Attach-3 (QR)'!$128:$153,'Attach-3 (QR)'!$240:$277</definedName>
    <definedName name="Z_1F125E51_1799_42D0_B41E_DC039BB17D59_.wvu.Rows" localSheetId="2" hidden="1">'Names of Bidder'!$11:$11,'Names of Bidder'!$28:$30</definedName>
    <definedName name="Z_1FD9ACA5_802E_4240_ABEA_3FAA854014ED_.wvu.Cols" localSheetId="4" hidden="1">'Attach-3 (QR)'!$J:$L</definedName>
    <definedName name="Z_1FD9ACA5_802E_4240_ABEA_3FAA854014ED_.wvu.PrintArea" localSheetId="22" hidden="1">'Attach 17'!$A$1:$E$33</definedName>
    <definedName name="Z_1FD9ACA5_802E_4240_ABEA_3FAA854014ED_.wvu.PrintArea" localSheetId="4" hidden="1">'Attach-3 (QR)'!$A$1:$I$341</definedName>
    <definedName name="Z_1FD9ACA5_802E_4240_ABEA_3FAA854014ED_.wvu.Rows" localSheetId="22" hidden="1">'Attach 17'!$26:$26,'Attach 17'!$32:$209</definedName>
    <definedName name="Z_1FD9ACA5_802E_4240_ABEA_3FAA854014ED_.wvu.Rows" localSheetId="4" hidden="1">'Attach-3 (QR)'!$26:$30,'Attach-3 (QR)'!#REF!,'Attach-3 (QR)'!#REF!,'Attach-3 (QR)'!$61:$61,'Attach-3 (QR)'!#REF!,'Attach-3 (QR)'!#REF!,'Attach-3 (QR)'!#REF!,'Attach-3 (QR)'!#REF!,'Attach-3 (QR)'!#REF!,'Attach-3 (QR)'!#REF!,'Attach-3 (QR)'!#REF!,'Attach-3 (QR)'!#REF!,'Attach-3 (QR)'!#REF!,'Attach-3 (QR)'!#REF!,'Attach-3 (QR)'!#REF!,'Attach-3 (QR)'!#REF!,'Attach-3 (QR)'!#REF!,'Attach-3 (QR)'!#REF!,'Attach-3 (QR)'!#REF!,'Attach-3 (QR)'!#REF!,'Attach-3 (QR)'!#REF!,'Attach-3 (QR)'!#REF!,'Attach-3 (QR)'!#REF!</definedName>
    <definedName name="Z_20A53A97_D2BD_4E7F_8ABC_E5DF94CF88E8_.wvu.Cols" localSheetId="4" hidden="1">'Attach-3 (QR)'!$N:$O</definedName>
    <definedName name="Z_20A53A97_D2BD_4E7F_8ABC_E5DF94CF88E8_.wvu.PrintArea" localSheetId="4" hidden="1">'Attach-3 (QR)'!$A$1:$I$341</definedName>
    <definedName name="Z_20A53A97_D2BD_4E7F_8ABC_E5DF94CF88E8_.wvu.Rows" localSheetId="4" hidden="1">'Attach-3 (QR)'!#REF!,'Attach-3 (QR)'!#REF!,'Attach-3 (QR)'!#REF!,'Attach-3 (QR)'!$218:$220,'Attach-3 (QR)'!$247:$277,'Attach-3 (QR)'!$288:$290</definedName>
    <definedName name="Z_237D8718_39ED_4FFE_B3B2_D1192F8D2E87_.wvu.Cols" localSheetId="16" hidden="1">'Attach 12'!$I:$J</definedName>
    <definedName name="Z_237D8718_39ED_4FFE_B3B2_D1192F8D2E87_.wvu.PrintArea" localSheetId="16" hidden="1">'Attach 12'!$B$1:$G$29</definedName>
    <definedName name="Z_237D8718_39ED_4FFE_B3B2_D1192F8D2E87_.wvu.PrintTitles" localSheetId="16" hidden="1">'Attach 12'!#REF!</definedName>
    <definedName name="Z_240327DD_375F_45D4_BA52_89AFD79FE6A1_.wvu.Cols" localSheetId="20" hidden="1">'Attach 15'!$H:$H</definedName>
    <definedName name="Z_240327DD_375F_45D4_BA52_89AFD79FE6A1_.wvu.Cols" localSheetId="8" hidden="1">'Attach 5'!$H:$H</definedName>
    <definedName name="Z_240327DD_375F_45D4_BA52_89AFD79FE6A1_.wvu.Cols" localSheetId="11" hidden="1">'Attach 6'!$H:$H</definedName>
    <definedName name="Z_240327DD_375F_45D4_BA52_89AFD79FE6A1_.wvu.PrintArea" localSheetId="14" hidden="1">'Attach 10'!$A$1:$E$22</definedName>
    <definedName name="Z_240327DD_375F_45D4_BA52_89AFD79FE6A1_.wvu.PrintArea" localSheetId="15" hidden="1">'Attach 11'!$A$1:$E$28</definedName>
    <definedName name="Z_240327DD_375F_45D4_BA52_89AFD79FE6A1_.wvu.PrintArea" localSheetId="17" hidden="1">'Attach 13'!$A$1:$E$23</definedName>
    <definedName name="Z_240327DD_375F_45D4_BA52_89AFD79FE6A1_.wvu.PrintArea" localSheetId="18" hidden="1">'Attach 14'!$A$1:$E$29</definedName>
    <definedName name="Z_240327DD_375F_45D4_BA52_89AFD79FE6A1_.wvu.PrintArea" localSheetId="19" hidden="1">'Attach 14-IP'!$A$8:$I$222</definedName>
    <definedName name="Z_240327DD_375F_45D4_BA52_89AFD79FE6A1_.wvu.PrintArea" localSheetId="20" hidden="1">'Attach 15'!$A$1:$E$84</definedName>
    <definedName name="Z_240327DD_375F_45D4_BA52_89AFD79FE6A1_.wvu.PrintArea" localSheetId="21" hidden="1">'Attach 16'!$A$1:$L$94</definedName>
    <definedName name="Z_240327DD_375F_45D4_BA52_89AFD79FE6A1_.wvu.PrintArea" localSheetId="22" hidden="1">'Attach 17'!$A$1:$E$33</definedName>
    <definedName name="Z_240327DD_375F_45D4_BA52_89AFD79FE6A1_.wvu.PrintArea" localSheetId="24" hidden="1">'Attach 19'!$A$1:$E$31</definedName>
    <definedName name="Z_240327DD_375F_45D4_BA52_89AFD79FE6A1_.wvu.PrintArea" localSheetId="26" hidden="1">'Attach 23'!$A$1:$E$27</definedName>
    <definedName name="Z_240327DD_375F_45D4_BA52_89AFD79FE6A1_.wvu.PrintArea" localSheetId="3" hidden="1">'Attach 3(JV)'!$A$1:$E$28</definedName>
    <definedName name="Z_240327DD_375F_45D4_BA52_89AFD79FE6A1_.wvu.PrintArea" localSheetId="5" hidden="1">'Attach 4'!$A$1:$E$25</definedName>
    <definedName name="Z_240327DD_375F_45D4_BA52_89AFD79FE6A1_.wvu.PrintArea" localSheetId="6" hidden="1">'Attach 4 (A)'!$A$1:$E$27</definedName>
    <definedName name="Z_240327DD_375F_45D4_BA52_89AFD79FE6A1_.wvu.PrintArea" localSheetId="7" hidden="1">'Attach 4 (B)'!$A$1:$E$26</definedName>
    <definedName name="Z_240327DD_375F_45D4_BA52_89AFD79FE6A1_.wvu.PrintArea" localSheetId="8" hidden="1">'Attach 5'!$A$1:$E$28</definedName>
    <definedName name="Z_240327DD_375F_45D4_BA52_89AFD79FE6A1_.wvu.PrintArea" localSheetId="11" hidden="1">'Attach 6'!$A$1:$E$28</definedName>
    <definedName name="Z_240327DD_375F_45D4_BA52_89AFD79FE6A1_.wvu.PrintArea" localSheetId="12" hidden="1">'Attach 7'!$A$1:$E$28</definedName>
    <definedName name="Z_240327DD_375F_45D4_BA52_89AFD79FE6A1_.wvu.PrintArea" localSheetId="13" hidden="1">'Attach 9'!$A$1:$E$52</definedName>
    <definedName name="Z_240327DD_375F_45D4_BA52_89AFD79FE6A1_.wvu.PrintArea" localSheetId="27" hidden="1">'Bid Form 1st Envelope '!$A$1:$F$122</definedName>
    <definedName name="Z_240327DD_375F_45D4_BA52_89AFD79FE6A1_.wvu.PrintArea" localSheetId="2" hidden="1">'Names of Bidder'!$B$1:$D$36</definedName>
    <definedName name="Z_240327DD_375F_45D4_BA52_89AFD79FE6A1_.wvu.PrintTitles" localSheetId="13" hidden="1">'Attach 9'!$18:$18</definedName>
    <definedName name="Z_240327DD_375F_45D4_BA52_89AFD79FE6A1_.wvu.Rows" localSheetId="20" hidden="1">'Attach 15'!$15:$15</definedName>
    <definedName name="Z_240327DD_375F_45D4_BA52_89AFD79FE6A1_.wvu.Rows" localSheetId="22" hidden="1">'Attach 17'!$26:$26,'Attach 17'!$32:$209</definedName>
    <definedName name="Z_240327DD_375F_45D4_BA52_89AFD79FE6A1_.wvu.Rows" localSheetId="24" hidden="1">'Attach 19'!$13:$13,'Attach 19'!$20:$28</definedName>
    <definedName name="Z_240327DD_375F_45D4_BA52_89AFD79FE6A1_.wvu.Rows" localSheetId="26" hidden="1">'Attach 23'!$12:$12,'Attach 23'!$19:$24</definedName>
    <definedName name="Z_240327DD_375F_45D4_BA52_89AFD79FE6A1_.wvu.Rows" localSheetId="8" hidden="1">'Attach 5'!$4:$4</definedName>
    <definedName name="Z_240327DD_375F_45D4_BA52_89AFD79FE6A1_.wvu.Rows" localSheetId="2" hidden="1">'Names of Bidder'!$28:$30</definedName>
    <definedName name="Z_265106DA_0305_46BE_8A98_0935A189448A_.wvu.Cols" localSheetId="16" hidden="1">'Attach 12'!$G:$I</definedName>
    <definedName name="Z_265106DA_0305_46BE_8A98_0935A189448A_.wvu.PrintArea" localSheetId="16" hidden="1">'Attach 12'!$A$1:$F$117</definedName>
    <definedName name="Z_265106DA_0305_46BE_8A98_0935A189448A_.wvu.Rows" localSheetId="16" hidden="1">'Attach 12'!#REF!</definedName>
    <definedName name="Z_26C9F440_2701_423F_9FDB_7DFF079DC7F8_.wvu.Cols" localSheetId="16" hidden="1">'Attach 12'!$G:$I</definedName>
    <definedName name="Z_26C9F440_2701_423F_9FDB_7DFF079DC7F8_.wvu.PrintArea" localSheetId="16" hidden="1">'Attach 12'!$A$1:$F$117</definedName>
    <definedName name="Z_26C9F440_2701_423F_9FDB_7DFF079DC7F8_.wvu.Rows" localSheetId="16" hidden="1">'Attach 12'!#REF!</definedName>
    <definedName name="Z_280EA05C_4582_4B0F_895F_5C9134A73222_.wvu.Cols" localSheetId="4" hidden="1">'Attach-3 (QR)'!$N:$O</definedName>
    <definedName name="Z_280EA05C_4582_4B0F_895F_5C9134A73222_.wvu.PrintArea" localSheetId="4" hidden="1">'Attach-3 (QR)'!$A$1:$I$341</definedName>
    <definedName name="Z_280EA05C_4582_4B0F_895F_5C9134A73222_.wvu.Rows" localSheetId="4" hidden="1">'Attach-3 (QR)'!#REF!,'Attach-3 (QR)'!$160:$160,'Attach-3 (QR)'!#REF!,'Attach-3 (QR)'!$218:$220,'Attach-3 (QR)'!$247:$277,'Attach-3 (QR)'!$288:$290</definedName>
    <definedName name="Z_298F032C_06C2_4CBE_91F6_31626F220A05_.wvu.Cols" localSheetId="20" hidden="1">'Attach 15'!$F:$F,'Attach 15'!$H:$H</definedName>
    <definedName name="Z_298F032C_06C2_4CBE_91F6_31626F220A05_.wvu.Cols" localSheetId="3" hidden="1">'Attach 3(JV)'!$F:$F</definedName>
    <definedName name="Z_298F032C_06C2_4CBE_91F6_31626F220A05_.wvu.Cols" localSheetId="8" hidden="1">'Attach 5'!$H:$H</definedName>
    <definedName name="Z_298F032C_06C2_4CBE_91F6_31626F220A05_.wvu.Cols" localSheetId="11" hidden="1">'Attach 6'!$H:$H</definedName>
    <definedName name="Z_298F032C_06C2_4CBE_91F6_31626F220A05_.wvu.Cols" localSheetId="1" hidden="1">Cover!$F:$F</definedName>
    <definedName name="Z_298F032C_06C2_4CBE_91F6_31626F220A05_.wvu.Cols" localSheetId="2" hidden="1">'Names of Bidder'!$F:$I</definedName>
    <definedName name="Z_298F032C_06C2_4CBE_91F6_31626F220A05_.wvu.PrintArea" localSheetId="14" hidden="1">'Attach 10'!$A$1:$E$19</definedName>
    <definedName name="Z_298F032C_06C2_4CBE_91F6_31626F220A05_.wvu.PrintArea" localSheetId="15" hidden="1">'Attach 11'!$A$1:$E$28</definedName>
    <definedName name="Z_298F032C_06C2_4CBE_91F6_31626F220A05_.wvu.PrintArea" localSheetId="17" hidden="1">'Attach 13'!$A$1:$E$21</definedName>
    <definedName name="Z_298F032C_06C2_4CBE_91F6_31626F220A05_.wvu.PrintArea" localSheetId="18" hidden="1">'Attach 14'!$A$1:$E$27</definedName>
    <definedName name="Z_298F032C_06C2_4CBE_91F6_31626F220A05_.wvu.PrintArea" localSheetId="19" hidden="1">'Attach 14-IP'!$A$8:$I$222</definedName>
    <definedName name="Z_298F032C_06C2_4CBE_91F6_31626F220A05_.wvu.PrintArea" localSheetId="20" hidden="1">'Attach 15'!$A$1:$E$84</definedName>
    <definedName name="Z_298F032C_06C2_4CBE_91F6_31626F220A05_.wvu.PrintArea" localSheetId="21" hidden="1">'Attach 16'!$A$1:$L$94</definedName>
    <definedName name="Z_298F032C_06C2_4CBE_91F6_31626F220A05_.wvu.PrintArea" localSheetId="22" hidden="1">'Attach 17'!$A$1:$E$30</definedName>
    <definedName name="Z_298F032C_06C2_4CBE_91F6_31626F220A05_.wvu.PrintArea" localSheetId="23" hidden="1">'Attach 18'!$A$1:$E$31</definedName>
    <definedName name="Z_298F032C_06C2_4CBE_91F6_31626F220A05_.wvu.PrintArea" localSheetId="24" hidden="1">'Attach 19'!$A$1:$E$31</definedName>
    <definedName name="Z_298F032C_06C2_4CBE_91F6_31626F220A05_.wvu.PrintArea" localSheetId="26" hidden="1">'Attach 23'!$A$1:$E$27</definedName>
    <definedName name="Z_298F032C_06C2_4CBE_91F6_31626F220A05_.wvu.PrintArea" localSheetId="3" hidden="1">'Attach 3(JV)'!$A$1:$E$26</definedName>
    <definedName name="Z_298F032C_06C2_4CBE_91F6_31626F220A05_.wvu.PrintArea" localSheetId="5" hidden="1">'Attach 4'!$A$1:$G$24</definedName>
    <definedName name="Z_298F032C_06C2_4CBE_91F6_31626F220A05_.wvu.PrintArea" localSheetId="6" hidden="1">'Attach 4 (A)'!$A$1:$E$26</definedName>
    <definedName name="Z_298F032C_06C2_4CBE_91F6_31626F220A05_.wvu.PrintArea" localSheetId="7" hidden="1">'Attach 4 (B)'!$A$1:$E$25</definedName>
    <definedName name="Z_298F032C_06C2_4CBE_91F6_31626F220A05_.wvu.PrintArea" localSheetId="8" hidden="1">'Attach 5'!$A$1:$E$28</definedName>
    <definedName name="Z_298F032C_06C2_4CBE_91F6_31626F220A05_.wvu.PrintArea" localSheetId="9" hidden="1">'Attach 5A'!$A$1:$E$29</definedName>
    <definedName name="Z_298F032C_06C2_4CBE_91F6_31626F220A05_.wvu.PrintArea" localSheetId="10" hidden="1">'Attach 5B'!$A$1:$E$28</definedName>
    <definedName name="Z_298F032C_06C2_4CBE_91F6_31626F220A05_.wvu.PrintArea" localSheetId="11" hidden="1">'Attach 6'!$A$1:$E$27</definedName>
    <definedName name="Z_298F032C_06C2_4CBE_91F6_31626F220A05_.wvu.PrintArea" localSheetId="12" hidden="1">'Attach 7'!$A$1:$E$28</definedName>
    <definedName name="Z_298F032C_06C2_4CBE_91F6_31626F220A05_.wvu.PrintArea" localSheetId="13" hidden="1">'Attach 9'!$A$1:$E$52</definedName>
    <definedName name="Z_298F032C_06C2_4CBE_91F6_31626F220A05_.wvu.PrintArea" localSheetId="25" hidden="1">'Attach-20'!$A$1:$E$36</definedName>
    <definedName name="Z_298F032C_06C2_4CBE_91F6_31626F220A05_.wvu.PrintArea" localSheetId="4" hidden="1">'Attach-3 (QR)'!$A$1:$I$340</definedName>
    <definedName name="Z_298F032C_06C2_4CBE_91F6_31626F220A05_.wvu.PrintArea" localSheetId="27" hidden="1">'Bid Form 1st Envelope '!$A$1:$L$122</definedName>
    <definedName name="Z_298F032C_06C2_4CBE_91F6_31626F220A05_.wvu.PrintArea" localSheetId="1" hidden="1">Cover!$A$1:$E$19</definedName>
    <definedName name="Z_298F032C_06C2_4CBE_91F6_31626F220A05_.wvu.PrintArea" localSheetId="2" hidden="1">'Names of Bidder'!$B$1:$D$36</definedName>
    <definedName name="Z_298F032C_06C2_4CBE_91F6_31626F220A05_.wvu.PrintTitles" localSheetId="13" hidden="1">'Attach 9'!$18:$18</definedName>
    <definedName name="Z_298F032C_06C2_4CBE_91F6_31626F220A05_.wvu.Rows" localSheetId="15" hidden="1">'Attach 11'!$29:$85</definedName>
    <definedName name="Z_298F032C_06C2_4CBE_91F6_31626F220A05_.wvu.Rows" localSheetId="20" hidden="1">'Attach 15'!$15:$15</definedName>
    <definedName name="Z_298F032C_06C2_4CBE_91F6_31626F220A05_.wvu.Rows" localSheetId="21" hidden="1">'Attach 16'!$89:$92</definedName>
    <definedName name="Z_298F032C_06C2_4CBE_91F6_31626F220A05_.wvu.Rows" localSheetId="22" hidden="1">'Attach 17'!$26:$26,'Attach 17'!$32:$209</definedName>
    <definedName name="Z_298F032C_06C2_4CBE_91F6_31626F220A05_.wvu.Rows" localSheetId="23" hidden="1">'Attach 18'!$13:$13</definedName>
    <definedName name="Z_298F032C_06C2_4CBE_91F6_31626F220A05_.wvu.Rows" localSheetId="24" hidden="1">'Attach 19'!$13:$13,'Attach 19'!$20:$28</definedName>
    <definedName name="Z_298F032C_06C2_4CBE_91F6_31626F220A05_.wvu.Rows" localSheetId="26" hidden="1">'Attach 23'!$12:$12,'Attach 23'!$23:$24</definedName>
    <definedName name="Z_298F032C_06C2_4CBE_91F6_31626F220A05_.wvu.Rows" localSheetId="25" hidden="1">'Attach-20'!$13:$13</definedName>
    <definedName name="Z_298F032C_06C2_4CBE_91F6_31626F220A05_.wvu.Rows" localSheetId="4" hidden="1">'Attach-3 (QR)'!$16:$337</definedName>
    <definedName name="Z_298F032C_06C2_4CBE_91F6_31626F220A05_.wvu.Rows" localSheetId="27" hidden="1">'Bid Form 1st Envelope '!$22:$22,'Bid Form 1st Envelope '!$32:$32</definedName>
    <definedName name="Z_298F032C_06C2_4CBE_91F6_31626F220A05_.wvu.Rows" localSheetId="2" hidden="1">'Names of Bidder'!$10:$11,'Names of Bidder'!$23:$26,'Names of Bidder'!$28:$30</definedName>
    <definedName name="Z_308F00E9_5A71_4486_BCFD_DF8513C1906D_.wvu.Cols" localSheetId="16" hidden="1">'Attach 12'!$I:$I</definedName>
    <definedName name="Z_308F00E9_5A71_4486_BCFD_DF8513C1906D_.wvu.Cols" localSheetId="4" hidden="1">'Attach-3 (QR)'!$N:$O</definedName>
    <definedName name="Z_308F00E9_5A71_4486_BCFD_DF8513C1906D_.wvu.PrintArea" localSheetId="16" hidden="1">'Attach 12'!$A$1:$F$29</definedName>
    <definedName name="Z_308F00E9_5A71_4486_BCFD_DF8513C1906D_.wvu.PrintArea" localSheetId="4" hidden="1">'Attach-3 (QR)'!$A$1:$I$341</definedName>
    <definedName name="Z_308F00E9_5A71_4486_BCFD_DF8513C1906D_.wvu.Rows" localSheetId="16" hidden="1">'Attach 12'!$17:$19,'Attach 12'!#REF!,'Attach 12'!#REF!,'Attach 12'!#REF!,'Attach 12'!#REF!,'Attach 12'!#REF!,'Attach 12'!#REF!,'Attach 12'!#REF!,'Attach 12'!#REF!,'Attach 12'!$114:$201</definedName>
    <definedName name="Z_308F00E9_5A71_4486_BCFD_DF8513C1906D_.wvu.Rows" localSheetId="4" hidden="1">'Attach-3 (QR)'!#REF!,'Attach-3 (QR)'!#REF!,'Attach-3 (QR)'!$160:$160,'Attach-3 (QR)'!$164:$164,'Attach-3 (QR)'!$166:$167,'Attach-3 (QR)'!#REF!,'Attach-3 (QR)'!$218:$220,'Attach-3 (QR)'!$247:$277,'Attach-3 (QR)'!$282:$290</definedName>
    <definedName name="Z_30E57F47_2338_458C_930A_44F048960490_.wvu.Cols" localSheetId="16" hidden="1">'Attach 12'!$G:$G,'Attach 12'!$I:$I</definedName>
    <definedName name="Z_30E57F47_2338_458C_930A_44F048960490_.wvu.PrintArea" localSheetId="16" hidden="1">'Attach 12'!$A$1:$F$29</definedName>
    <definedName name="Z_30E57F47_2338_458C_930A_44F048960490_.wvu.Rows" localSheetId="16" hidden="1">'Attach 12'!#REF!,'Attach 12'!#REF!,'Attach 12'!#REF!,'Attach 12'!#REF!,'Attach 12'!#REF!,'Attach 12'!#REF!,'Attach 12'!#REF!,'Attach 12'!#REF!,'Attach 12'!#REF!,'Attach 12'!#REF!,'Attach 12'!#REF!,'Attach 12'!#REF!,'Attach 12'!#REF!,'Attach 12'!$114:$201</definedName>
    <definedName name="Z_310C668A_8F32_46E5_8798_717B86834286_.wvu.Cols" localSheetId="16" hidden="1">'Attach 12'!$I:$I</definedName>
    <definedName name="Z_310C668A_8F32_46E5_8798_717B86834286_.wvu.PrintArea" localSheetId="16" hidden="1">'Attach 12'!$A$1:$F$29</definedName>
    <definedName name="Z_310C668A_8F32_46E5_8798_717B86834286_.wvu.Rows" localSheetId="16" hidden="1">'Attach 12'!#REF!,'Attach 12'!#REF!,'Attach 12'!#REF!,'Attach 12'!#REF!,'Attach 12'!$114:$201</definedName>
    <definedName name="Z_3365131F_6BE7_432A_859B_F41B794BB9E6_.wvu.Cols" localSheetId="16" hidden="1">'Attach 12'!$I:$I</definedName>
    <definedName name="Z_3365131F_6BE7_432A_859B_F41B794BB9E6_.wvu.Cols" localSheetId="4" hidden="1">'Attach-3 (QR)'!$N:$O</definedName>
    <definedName name="Z_3365131F_6BE7_432A_859B_F41B794BB9E6_.wvu.PrintArea" localSheetId="16" hidden="1">'Attach 12'!$A$1:$F$29</definedName>
    <definedName name="Z_3365131F_6BE7_432A_859B_F41B794BB9E6_.wvu.PrintArea" localSheetId="4" hidden="1">'Attach-3 (QR)'!$A$1:$I$341</definedName>
    <definedName name="Z_3365131F_6BE7_432A_859B_F41B794BB9E6_.wvu.Rows" localSheetId="16" hidden="1">'Attach 12'!#REF!,'Attach 12'!#REF!,'Attach 12'!#REF!,'Attach 12'!#REF!,'Attach 12'!#REF!,'Attach 12'!#REF!,'Attach 12'!#REF!,'Attach 12'!$114:$201</definedName>
    <definedName name="Z_3365131F_6BE7_432A_859B_F41B794BB9E6_.wvu.Rows" localSheetId="4" hidden="1">'Attach-3 (QR)'!#REF!,'Attach-3 (QR)'!#REF!,'Attach-3 (QR)'!$160:$160,'Attach-3 (QR)'!$164:$164,'Attach-3 (QR)'!$166:$167,'Attach-3 (QR)'!#REF!,'Attach-3 (QR)'!$218:$220,'Attach-3 (QR)'!$239:$278,'Attach-3 (QR)'!$282:$290,'Attach-3 (QR)'!$306:$316</definedName>
    <definedName name="Z_345DC493_E4B0_4F0D_8EB4_6A65D801E281_.wvu.Cols" localSheetId="20" hidden="1">'Attach 15'!$F:$F,'Attach 15'!$H:$H</definedName>
    <definedName name="Z_345DC493_E4B0_4F0D_8EB4_6A65D801E281_.wvu.Cols" localSheetId="3" hidden="1">'Attach 3(JV)'!$F:$F</definedName>
    <definedName name="Z_345DC493_E4B0_4F0D_8EB4_6A65D801E281_.wvu.Cols" localSheetId="8" hidden="1">'Attach 5'!$H:$H</definedName>
    <definedName name="Z_345DC493_E4B0_4F0D_8EB4_6A65D801E281_.wvu.Cols" localSheetId="11" hidden="1">'Attach 6'!$H:$H</definedName>
    <definedName name="Z_345DC493_E4B0_4F0D_8EB4_6A65D801E281_.wvu.Cols" localSheetId="1" hidden="1">Cover!$F:$F</definedName>
    <definedName name="Z_345DC493_E4B0_4F0D_8EB4_6A65D801E281_.wvu.Cols" localSheetId="2" hidden="1">'Names of Bidder'!$F:$I</definedName>
    <definedName name="Z_345DC493_E4B0_4F0D_8EB4_6A65D801E281_.wvu.PrintArea" localSheetId="14" hidden="1">'Attach 10'!$A$1:$E$20</definedName>
    <definedName name="Z_345DC493_E4B0_4F0D_8EB4_6A65D801E281_.wvu.PrintArea" localSheetId="15" hidden="1">'Attach 11'!$A$1:$E$28</definedName>
    <definedName name="Z_345DC493_E4B0_4F0D_8EB4_6A65D801E281_.wvu.PrintArea" localSheetId="17" hidden="1">'Attach 13'!$A$1:$E$21</definedName>
    <definedName name="Z_345DC493_E4B0_4F0D_8EB4_6A65D801E281_.wvu.PrintArea" localSheetId="18" hidden="1">'Attach 14'!$A$1:$E$27</definedName>
    <definedName name="Z_345DC493_E4B0_4F0D_8EB4_6A65D801E281_.wvu.PrintArea" localSheetId="19" hidden="1">'Attach 14-IP'!$A$8:$I$222</definedName>
    <definedName name="Z_345DC493_E4B0_4F0D_8EB4_6A65D801E281_.wvu.PrintArea" localSheetId="20" hidden="1">'Attach 15'!$A$1:$E$84</definedName>
    <definedName name="Z_345DC493_E4B0_4F0D_8EB4_6A65D801E281_.wvu.PrintArea" localSheetId="21" hidden="1">'Attach 16'!$A$1:$L$94</definedName>
    <definedName name="Z_345DC493_E4B0_4F0D_8EB4_6A65D801E281_.wvu.PrintArea" localSheetId="22" hidden="1">'Attach 17'!$A$1:$E$30</definedName>
    <definedName name="Z_345DC493_E4B0_4F0D_8EB4_6A65D801E281_.wvu.PrintArea" localSheetId="23" hidden="1">'Attach 18'!$A$1:$E$31</definedName>
    <definedName name="Z_345DC493_E4B0_4F0D_8EB4_6A65D801E281_.wvu.PrintArea" localSheetId="24" hidden="1">'Attach 19'!$A$1:$E$31</definedName>
    <definedName name="Z_345DC493_E4B0_4F0D_8EB4_6A65D801E281_.wvu.PrintArea" localSheetId="26" hidden="1">'Attach 23'!$A$1:$E$27</definedName>
    <definedName name="Z_345DC493_E4B0_4F0D_8EB4_6A65D801E281_.wvu.PrintArea" localSheetId="3" hidden="1">'Attach 3(JV)'!$A$1:$E$26</definedName>
    <definedName name="Z_345DC493_E4B0_4F0D_8EB4_6A65D801E281_.wvu.PrintArea" localSheetId="5" hidden="1">'Attach 4'!$A$1:$G$24</definedName>
    <definedName name="Z_345DC493_E4B0_4F0D_8EB4_6A65D801E281_.wvu.PrintArea" localSheetId="6" hidden="1">'Attach 4 (A)'!$A$1:$E$26</definedName>
    <definedName name="Z_345DC493_E4B0_4F0D_8EB4_6A65D801E281_.wvu.PrintArea" localSheetId="7" hidden="1">'Attach 4 (B)'!$A$1:$E$25</definedName>
    <definedName name="Z_345DC493_E4B0_4F0D_8EB4_6A65D801E281_.wvu.PrintArea" localSheetId="8" hidden="1">'Attach 5'!$A$1:$E$28</definedName>
    <definedName name="Z_345DC493_E4B0_4F0D_8EB4_6A65D801E281_.wvu.PrintArea" localSheetId="9" hidden="1">'Attach 5A'!$A$1:$E$29</definedName>
    <definedName name="Z_345DC493_E4B0_4F0D_8EB4_6A65D801E281_.wvu.PrintArea" localSheetId="10" hidden="1">'Attach 5B'!$A$1:$E$28</definedName>
    <definedName name="Z_345DC493_E4B0_4F0D_8EB4_6A65D801E281_.wvu.PrintArea" localSheetId="11" hidden="1">'Attach 6'!$A$1:$E$27</definedName>
    <definedName name="Z_345DC493_E4B0_4F0D_8EB4_6A65D801E281_.wvu.PrintArea" localSheetId="12" hidden="1">'Attach 7'!$A$1:$E$28</definedName>
    <definedName name="Z_345DC493_E4B0_4F0D_8EB4_6A65D801E281_.wvu.PrintArea" localSheetId="13" hidden="1">'Attach 9'!$A$1:$E$52</definedName>
    <definedName name="Z_345DC493_E4B0_4F0D_8EB4_6A65D801E281_.wvu.PrintArea" localSheetId="25" hidden="1">'Attach-20'!$A$1:$E$36</definedName>
    <definedName name="Z_345DC493_E4B0_4F0D_8EB4_6A65D801E281_.wvu.PrintArea" localSheetId="4" hidden="1">'Attach-3 (QR)'!$A$1:$I$340</definedName>
    <definedName name="Z_345DC493_E4B0_4F0D_8EB4_6A65D801E281_.wvu.PrintArea" localSheetId="27" hidden="1">'Bid Form 1st Envelope '!$A$1:$L$122</definedName>
    <definedName name="Z_345DC493_E4B0_4F0D_8EB4_6A65D801E281_.wvu.PrintArea" localSheetId="1" hidden="1">Cover!$A$1:$E$19</definedName>
    <definedName name="Z_345DC493_E4B0_4F0D_8EB4_6A65D801E281_.wvu.PrintArea" localSheetId="2" hidden="1">'Names of Bidder'!$B$1:$D$36</definedName>
    <definedName name="Z_345DC493_E4B0_4F0D_8EB4_6A65D801E281_.wvu.PrintTitles" localSheetId="13" hidden="1">'Attach 9'!$18:$18</definedName>
    <definedName name="Z_345DC493_E4B0_4F0D_8EB4_6A65D801E281_.wvu.Rows" localSheetId="15" hidden="1">'Attach 11'!$29:$85</definedName>
    <definedName name="Z_345DC493_E4B0_4F0D_8EB4_6A65D801E281_.wvu.Rows" localSheetId="20" hidden="1">'Attach 15'!$15:$15</definedName>
    <definedName name="Z_345DC493_E4B0_4F0D_8EB4_6A65D801E281_.wvu.Rows" localSheetId="21" hidden="1">'Attach 16'!$89:$92</definedName>
    <definedName name="Z_345DC493_E4B0_4F0D_8EB4_6A65D801E281_.wvu.Rows" localSheetId="22" hidden="1">'Attach 17'!$26:$26,'Attach 17'!$32:$209</definedName>
    <definedName name="Z_345DC493_E4B0_4F0D_8EB4_6A65D801E281_.wvu.Rows" localSheetId="23" hidden="1">'Attach 18'!$13:$13</definedName>
    <definedName name="Z_345DC493_E4B0_4F0D_8EB4_6A65D801E281_.wvu.Rows" localSheetId="24" hidden="1">'Attach 19'!$13:$13,'Attach 19'!$20:$28</definedName>
    <definedName name="Z_345DC493_E4B0_4F0D_8EB4_6A65D801E281_.wvu.Rows" localSheetId="26" hidden="1">'Attach 23'!$12:$12,'Attach 23'!$23:$24</definedName>
    <definedName name="Z_345DC493_E4B0_4F0D_8EB4_6A65D801E281_.wvu.Rows" localSheetId="25" hidden="1">'Attach-20'!$13:$13</definedName>
    <definedName name="Z_345DC493_E4B0_4F0D_8EB4_6A65D801E281_.wvu.Rows" localSheetId="4" hidden="1">'Attach-3 (QR)'!$16:$337</definedName>
    <definedName name="Z_345DC493_E4B0_4F0D_8EB4_6A65D801E281_.wvu.Rows" localSheetId="27" hidden="1">'Bid Form 1st Envelope '!$22:$22,'Bid Form 1st Envelope '!$32:$32</definedName>
    <definedName name="Z_345DC493_E4B0_4F0D_8EB4_6A65D801E281_.wvu.Rows" localSheetId="2" hidden="1">'Names of Bidder'!$10:$11,'Names of Bidder'!$23:$26,'Names of Bidder'!$28:$30</definedName>
    <definedName name="Z_35C772BD_8F05_4A18_BEC8_6AF744E22539_.wvu.Cols" localSheetId="20" hidden="1">'Attach 15'!$F:$F,'Attach 15'!$H:$H</definedName>
    <definedName name="Z_35C772BD_8F05_4A18_BEC8_6AF744E22539_.wvu.Cols" localSheetId="3" hidden="1">'Attach 3(JV)'!$F:$F</definedName>
    <definedName name="Z_35C772BD_8F05_4A18_BEC8_6AF744E22539_.wvu.Cols" localSheetId="8" hidden="1">'Attach 5'!$H:$H</definedName>
    <definedName name="Z_35C772BD_8F05_4A18_BEC8_6AF744E22539_.wvu.Cols" localSheetId="11" hidden="1">'Attach 6'!$H:$H</definedName>
    <definedName name="Z_35C772BD_8F05_4A18_BEC8_6AF744E22539_.wvu.Cols" localSheetId="2" hidden="1">'Names of Bidder'!$F:$I</definedName>
    <definedName name="Z_35C772BD_8F05_4A18_BEC8_6AF744E22539_.wvu.PrintArea" localSheetId="14" hidden="1">'Attach 10'!$A$1:$E$20</definedName>
    <definedName name="Z_35C772BD_8F05_4A18_BEC8_6AF744E22539_.wvu.PrintArea" localSheetId="15" hidden="1">'Attach 11'!$A$1:$E$28</definedName>
    <definedName name="Z_35C772BD_8F05_4A18_BEC8_6AF744E22539_.wvu.PrintArea" localSheetId="17" hidden="1">'Attach 13'!$A$1:$E$21</definedName>
    <definedName name="Z_35C772BD_8F05_4A18_BEC8_6AF744E22539_.wvu.PrintArea" localSheetId="18" hidden="1">'Attach 14'!$A$1:$E$27</definedName>
    <definedName name="Z_35C772BD_8F05_4A18_BEC8_6AF744E22539_.wvu.PrintArea" localSheetId="19" hidden="1">'Attach 14-IP'!$A$8:$I$222</definedName>
    <definedName name="Z_35C772BD_8F05_4A18_BEC8_6AF744E22539_.wvu.PrintArea" localSheetId="20" hidden="1">'Attach 15'!$A$1:$E$84</definedName>
    <definedName name="Z_35C772BD_8F05_4A18_BEC8_6AF744E22539_.wvu.PrintArea" localSheetId="21" hidden="1">'Attach 16'!$A$1:$L$94</definedName>
    <definedName name="Z_35C772BD_8F05_4A18_BEC8_6AF744E22539_.wvu.PrintArea" localSheetId="22" hidden="1">'Attach 17'!$A$1:$E$30</definedName>
    <definedName name="Z_35C772BD_8F05_4A18_BEC8_6AF744E22539_.wvu.PrintArea" localSheetId="23" hidden="1">'Attach 18'!$A$1:$E$31</definedName>
    <definedName name="Z_35C772BD_8F05_4A18_BEC8_6AF744E22539_.wvu.PrintArea" localSheetId="24" hidden="1">'Attach 19'!$A$1:$E$31</definedName>
    <definedName name="Z_35C772BD_8F05_4A18_BEC8_6AF744E22539_.wvu.PrintArea" localSheetId="26" hidden="1">'Attach 23'!$A$1:$E$27</definedName>
    <definedName name="Z_35C772BD_8F05_4A18_BEC8_6AF744E22539_.wvu.PrintArea" localSheetId="3" hidden="1">'Attach 3(JV)'!$A$1:$E$26</definedName>
    <definedName name="Z_35C772BD_8F05_4A18_BEC8_6AF744E22539_.wvu.PrintArea" localSheetId="5" hidden="1">'Attach 4'!$A$1:$E$24</definedName>
    <definedName name="Z_35C772BD_8F05_4A18_BEC8_6AF744E22539_.wvu.PrintArea" localSheetId="6" hidden="1">'Attach 4 (A)'!$A$1:$E$26</definedName>
    <definedName name="Z_35C772BD_8F05_4A18_BEC8_6AF744E22539_.wvu.PrintArea" localSheetId="7" hidden="1">'Attach 4 (B)'!$A$1:$E$25</definedName>
    <definedName name="Z_35C772BD_8F05_4A18_BEC8_6AF744E22539_.wvu.PrintArea" localSheetId="8" hidden="1">'Attach 5'!$A$1:$E$28</definedName>
    <definedName name="Z_35C772BD_8F05_4A18_BEC8_6AF744E22539_.wvu.PrintArea" localSheetId="9" hidden="1">'Attach 5A'!$A$1:$E$29</definedName>
    <definedName name="Z_35C772BD_8F05_4A18_BEC8_6AF744E22539_.wvu.PrintArea" localSheetId="10" hidden="1">'Attach 5B'!$A$1:$E$28</definedName>
    <definedName name="Z_35C772BD_8F05_4A18_BEC8_6AF744E22539_.wvu.PrintArea" localSheetId="11" hidden="1">'Attach 6'!$A$1:$E$27</definedName>
    <definedName name="Z_35C772BD_8F05_4A18_BEC8_6AF744E22539_.wvu.PrintArea" localSheetId="12" hidden="1">'Attach 7'!$A$1:$E$28</definedName>
    <definedName name="Z_35C772BD_8F05_4A18_BEC8_6AF744E22539_.wvu.PrintArea" localSheetId="13" hidden="1">'Attach 9'!$A$1:$E$52</definedName>
    <definedName name="Z_35C772BD_8F05_4A18_BEC8_6AF744E22539_.wvu.PrintArea" localSheetId="25" hidden="1">'Attach-20'!$A$1:$E$36</definedName>
    <definedName name="Z_35C772BD_8F05_4A18_BEC8_6AF744E22539_.wvu.PrintArea" localSheetId="4" hidden="1">'Attach-3 (QR)'!$A$1:$I$340</definedName>
    <definedName name="Z_35C772BD_8F05_4A18_BEC8_6AF744E22539_.wvu.PrintArea" localSheetId="27" hidden="1">'Bid Form 1st Envelope '!$A$1:$F$122</definedName>
    <definedName name="Z_35C772BD_8F05_4A18_BEC8_6AF744E22539_.wvu.PrintArea" localSheetId="2" hidden="1">'Names of Bidder'!$B$1:$D$36</definedName>
    <definedName name="Z_35C772BD_8F05_4A18_BEC8_6AF744E22539_.wvu.PrintTitles" localSheetId="13" hidden="1">'Attach 9'!$18:$18</definedName>
    <definedName name="Z_35C772BD_8F05_4A18_BEC8_6AF744E22539_.wvu.Rows" localSheetId="15" hidden="1">'Attach 11'!$29:$85</definedName>
    <definedName name="Z_35C772BD_8F05_4A18_BEC8_6AF744E22539_.wvu.Rows" localSheetId="20" hidden="1">'Attach 15'!$15:$15</definedName>
    <definedName name="Z_35C772BD_8F05_4A18_BEC8_6AF744E22539_.wvu.Rows" localSheetId="21" hidden="1">'Attach 16'!$89:$92</definedName>
    <definedName name="Z_35C772BD_8F05_4A18_BEC8_6AF744E22539_.wvu.Rows" localSheetId="22" hidden="1">'Attach 17'!$26:$26,'Attach 17'!$32:$209</definedName>
    <definedName name="Z_35C772BD_8F05_4A18_BEC8_6AF744E22539_.wvu.Rows" localSheetId="23" hidden="1">'Attach 18'!$13:$13</definedName>
    <definedName name="Z_35C772BD_8F05_4A18_BEC8_6AF744E22539_.wvu.Rows" localSheetId="24" hidden="1">'Attach 19'!$13:$13,'Attach 19'!$20:$28</definedName>
    <definedName name="Z_35C772BD_8F05_4A18_BEC8_6AF744E22539_.wvu.Rows" localSheetId="26" hidden="1">'Attach 23'!$12:$12,'Attach 23'!$23:$24</definedName>
    <definedName name="Z_35C772BD_8F05_4A18_BEC8_6AF744E22539_.wvu.Rows" localSheetId="25" hidden="1">'Attach-20'!$13:$13</definedName>
    <definedName name="Z_35C772BD_8F05_4A18_BEC8_6AF744E22539_.wvu.Rows" localSheetId="4" hidden="1">'Attach-3 (QR)'!$16:$337</definedName>
    <definedName name="Z_35C772BD_8F05_4A18_BEC8_6AF744E22539_.wvu.Rows" localSheetId="27" hidden="1">'Bid Form 1st Envelope '!$32:$32</definedName>
    <definedName name="Z_35C772BD_8F05_4A18_BEC8_6AF744E22539_.wvu.Rows" localSheetId="2" hidden="1">'Names of Bidder'!$10:$11,'Names of Bidder'!$23:$26,'Names of Bidder'!$28:$30</definedName>
    <definedName name="Z_42E95D05_5FE4_4BDE_99D8_8A5175191762_.wvu.Cols" localSheetId="16" hidden="1">'Attach 12'!$G:$G,'Attach 12'!$I:$I</definedName>
    <definedName name="Z_42E95D05_5FE4_4BDE_99D8_8A5175191762_.wvu.PrintArea" localSheetId="16" hidden="1">'Attach 12'!$A$1:$F$29</definedName>
    <definedName name="Z_42E95D05_5FE4_4BDE_99D8_8A5175191762_.wvu.Rows" localSheetId="16" hidden="1">'Attach 12'!$17:$29,'Attach 12'!#REF!,'Attach 12'!#REF!,'Attach 12'!$114:$201</definedName>
    <definedName name="Z_43BCBF1E_CDCF_4541_8D79_87EDCECBC1FD_.wvu.Cols" localSheetId="20" hidden="1">'Attach 15'!$H:$H</definedName>
    <definedName name="Z_43BCBF1E_CDCF_4541_8D79_87EDCECBC1FD_.wvu.Cols" localSheetId="8" hidden="1">'Attach 5'!$H:$H</definedName>
    <definedName name="Z_43BCBF1E_CDCF_4541_8D79_87EDCECBC1FD_.wvu.Cols" localSheetId="11" hidden="1">'Attach 6'!$H:$H</definedName>
    <definedName name="Z_43BCBF1E_CDCF_4541_8D79_87EDCECBC1FD_.wvu.PrintArea" localSheetId="14" hidden="1">'Attach 10'!$A$1:$E$22</definedName>
    <definedName name="Z_43BCBF1E_CDCF_4541_8D79_87EDCECBC1FD_.wvu.PrintArea" localSheetId="15" hidden="1">'Attach 11'!$A$1:$E$84</definedName>
    <definedName name="Z_43BCBF1E_CDCF_4541_8D79_87EDCECBC1FD_.wvu.PrintArea" localSheetId="17" hidden="1">'Attach 13'!$A$1:$E$23</definedName>
    <definedName name="Z_43BCBF1E_CDCF_4541_8D79_87EDCECBC1FD_.wvu.PrintArea" localSheetId="18" hidden="1">'Attach 14'!$A$1:$E$29</definedName>
    <definedName name="Z_43BCBF1E_CDCF_4541_8D79_87EDCECBC1FD_.wvu.PrintArea" localSheetId="20" hidden="1">'Attach 15'!$A$1:$E$85</definedName>
    <definedName name="Z_43BCBF1E_CDCF_4541_8D79_87EDCECBC1FD_.wvu.PrintArea" localSheetId="21" hidden="1">'Attach 16'!$A$1:$L$94</definedName>
    <definedName name="Z_43BCBF1E_CDCF_4541_8D79_87EDCECBC1FD_.wvu.PrintArea" localSheetId="24" hidden="1">'Attach 19'!$A$1:$E$35</definedName>
    <definedName name="Z_43BCBF1E_CDCF_4541_8D79_87EDCECBC1FD_.wvu.PrintArea" localSheetId="26" hidden="1">'Attach 23'!$A$1:$E$31</definedName>
    <definedName name="Z_43BCBF1E_CDCF_4541_8D79_87EDCECBC1FD_.wvu.PrintArea" localSheetId="3" hidden="1">'Attach 3(JV)'!$A$1:$E$28</definedName>
    <definedName name="Z_43BCBF1E_CDCF_4541_8D79_87EDCECBC1FD_.wvu.PrintArea" localSheetId="5" hidden="1">'Attach 4'!$A$1:$E$25</definedName>
    <definedName name="Z_43BCBF1E_CDCF_4541_8D79_87EDCECBC1FD_.wvu.PrintArea" localSheetId="6" hidden="1">'Attach 4 (A)'!$A$1:$E$27</definedName>
    <definedName name="Z_43BCBF1E_CDCF_4541_8D79_87EDCECBC1FD_.wvu.PrintArea" localSheetId="7" hidden="1">'Attach 4 (B)'!$A$1:$E$26</definedName>
    <definedName name="Z_43BCBF1E_CDCF_4541_8D79_87EDCECBC1FD_.wvu.PrintArea" localSheetId="8" hidden="1">'Attach 5'!$A$1:$E$29</definedName>
    <definedName name="Z_43BCBF1E_CDCF_4541_8D79_87EDCECBC1FD_.wvu.PrintArea" localSheetId="11" hidden="1">'Attach 6'!$A$1:$E$51</definedName>
    <definedName name="Z_43BCBF1E_CDCF_4541_8D79_87EDCECBC1FD_.wvu.PrintArea" localSheetId="12" hidden="1">'Attach 7'!$A$1:$E$28</definedName>
    <definedName name="Z_43BCBF1E_CDCF_4541_8D79_87EDCECBC1FD_.wvu.PrintArea" localSheetId="13" hidden="1">'Attach 9'!$A$1:$E$58</definedName>
    <definedName name="Z_43BCBF1E_CDCF_4541_8D79_87EDCECBC1FD_.wvu.PrintArea" localSheetId="27" hidden="1">'Bid Form 1st Envelope '!$A$1:$F$122</definedName>
    <definedName name="Z_43BCBF1E_CDCF_4541_8D79_87EDCECBC1FD_.wvu.PrintArea" localSheetId="2" hidden="1">'Names of Bidder'!$B$1:$D$36</definedName>
    <definedName name="Z_43BCBF1E_CDCF_4541_8D79_87EDCECBC1FD_.wvu.PrintTitles" localSheetId="13" hidden="1">'Attach 9'!$18:$18</definedName>
    <definedName name="Z_43BCBF1E_CDCF_4541_8D79_87EDCECBC1FD_.wvu.Rows" localSheetId="20" hidden="1">'Attach 15'!$12:$13,'Attach 15'!$15:$15</definedName>
    <definedName name="Z_44C1C443_3199_4288_884A_D16AF7B2CD69_.wvu.Cols" localSheetId="20" hidden="1">'Attach 15'!$H:$H</definedName>
    <definedName name="Z_44C1C443_3199_4288_884A_D16AF7B2CD69_.wvu.Cols" localSheetId="8" hidden="1">'Attach 5'!$H:$H</definedName>
    <definedName name="Z_44C1C443_3199_4288_884A_D16AF7B2CD69_.wvu.Cols" localSheetId="11" hidden="1">'Attach 6'!$H:$H</definedName>
    <definedName name="Z_44C1C443_3199_4288_884A_D16AF7B2CD69_.wvu.PrintArea" localSheetId="14" hidden="1">'Attach 10'!$A$1:$E$22</definedName>
    <definedName name="Z_44C1C443_3199_4288_884A_D16AF7B2CD69_.wvu.PrintArea" localSheetId="15" hidden="1">'Attach 11'!$A$1:$E$28</definedName>
    <definedName name="Z_44C1C443_3199_4288_884A_D16AF7B2CD69_.wvu.PrintArea" localSheetId="17" hidden="1">'Attach 13'!$A$1:$E$21</definedName>
    <definedName name="Z_44C1C443_3199_4288_884A_D16AF7B2CD69_.wvu.PrintArea" localSheetId="18" hidden="1">'Attach 14'!$A$1:$E$29</definedName>
    <definedName name="Z_44C1C443_3199_4288_884A_D16AF7B2CD69_.wvu.PrintArea" localSheetId="19" hidden="1">'Attach 14-IP'!$A$8:$I$222</definedName>
    <definedName name="Z_44C1C443_3199_4288_884A_D16AF7B2CD69_.wvu.PrintArea" localSheetId="20" hidden="1">'Attach 15'!$A$1:$E$84</definedName>
    <definedName name="Z_44C1C443_3199_4288_884A_D16AF7B2CD69_.wvu.PrintArea" localSheetId="21" hidden="1">'Attach 16'!$A$1:$L$94</definedName>
    <definedName name="Z_44C1C443_3199_4288_884A_D16AF7B2CD69_.wvu.PrintArea" localSheetId="22" hidden="1">'Attach 17'!$A$1:$E$33</definedName>
    <definedName name="Z_44C1C443_3199_4288_884A_D16AF7B2CD69_.wvu.PrintArea" localSheetId="23" hidden="1">'Attach 18'!$A$1:$E$31</definedName>
    <definedName name="Z_44C1C443_3199_4288_884A_D16AF7B2CD69_.wvu.PrintArea" localSheetId="24" hidden="1">'Attach 19'!$A$1:$E$31</definedName>
    <definedName name="Z_44C1C443_3199_4288_884A_D16AF7B2CD69_.wvu.PrintArea" localSheetId="26" hidden="1">'Attach 23'!$A$1:$E$27</definedName>
    <definedName name="Z_44C1C443_3199_4288_884A_D16AF7B2CD69_.wvu.PrintArea" localSheetId="3" hidden="1">'Attach 3(JV)'!$A$1:$E$28</definedName>
    <definedName name="Z_44C1C443_3199_4288_884A_D16AF7B2CD69_.wvu.PrintArea" localSheetId="5" hidden="1">'Attach 4'!$A$1:$G$25</definedName>
    <definedName name="Z_44C1C443_3199_4288_884A_D16AF7B2CD69_.wvu.PrintArea" localSheetId="6" hidden="1">'Attach 4 (A)'!$A$1:$E$27</definedName>
    <definedName name="Z_44C1C443_3199_4288_884A_D16AF7B2CD69_.wvu.PrintArea" localSheetId="7" hidden="1">'Attach 4 (B)'!$A$1:$E$26</definedName>
    <definedName name="Z_44C1C443_3199_4288_884A_D16AF7B2CD69_.wvu.PrintArea" localSheetId="8" hidden="1">'Attach 5'!$A$1:$E$28</definedName>
    <definedName name="Z_44C1C443_3199_4288_884A_D16AF7B2CD69_.wvu.PrintArea" localSheetId="11" hidden="1">'Attach 6'!$A$1:$E$28</definedName>
    <definedName name="Z_44C1C443_3199_4288_884A_D16AF7B2CD69_.wvu.PrintArea" localSheetId="12" hidden="1">'Attach 7'!$A$1:$E$28</definedName>
    <definedName name="Z_44C1C443_3199_4288_884A_D16AF7B2CD69_.wvu.PrintArea" localSheetId="13" hidden="1">'Attach 9'!$A$1:$E$52</definedName>
    <definedName name="Z_44C1C443_3199_4288_884A_D16AF7B2CD69_.wvu.PrintArea" localSheetId="27" hidden="1">'Bid Form 1st Envelope '!$A$1:$J$120</definedName>
    <definedName name="Z_44C1C443_3199_4288_884A_D16AF7B2CD69_.wvu.PrintArea" localSheetId="2" hidden="1">'Names of Bidder'!$B$1:$D$36</definedName>
    <definedName name="Z_44C1C443_3199_4288_884A_D16AF7B2CD69_.wvu.PrintTitles" localSheetId="13" hidden="1">'Attach 9'!$18:$18</definedName>
    <definedName name="Z_44C1C443_3199_4288_884A_D16AF7B2CD69_.wvu.Rows" localSheetId="20" hidden="1">'Attach 15'!$15:$15</definedName>
    <definedName name="Z_44C1C443_3199_4288_884A_D16AF7B2CD69_.wvu.Rows" localSheetId="22" hidden="1">'Attach 17'!$26:$26,'Attach 17'!$32:$209</definedName>
    <definedName name="Z_44C1C443_3199_4288_884A_D16AF7B2CD69_.wvu.Rows" localSheetId="23" hidden="1">'Attach 18'!$13:$13</definedName>
    <definedName name="Z_44C1C443_3199_4288_884A_D16AF7B2CD69_.wvu.Rows" localSheetId="24" hidden="1">'Attach 19'!$13:$13,'Attach 19'!$20:$28</definedName>
    <definedName name="Z_44C1C443_3199_4288_884A_D16AF7B2CD69_.wvu.Rows" localSheetId="26" hidden="1">'Attach 23'!$12:$12,'Attach 23'!$19:$24</definedName>
    <definedName name="Z_44C1C443_3199_4288_884A_D16AF7B2CD69_.wvu.Rows" localSheetId="8" hidden="1">'Attach 5'!$4:$4</definedName>
    <definedName name="Z_44C1C443_3199_4288_884A_D16AF7B2CD69_.wvu.Rows" localSheetId="27" hidden="1">'Bid Form 1st Envelope '!$46:$46</definedName>
    <definedName name="Z_44C1C443_3199_4288_884A_D16AF7B2CD69_.wvu.Rows" localSheetId="2" hidden="1">'Names of Bidder'!$28:$30</definedName>
    <definedName name="Z_494F6778_23FE_4AAC_B37D_6C7543FC13B9_.wvu.Cols" localSheetId="20" hidden="1">'Attach 15'!$H:$H</definedName>
    <definedName name="Z_494F6778_23FE_4AAC_B37D_6C7543FC13B9_.wvu.Cols" localSheetId="8" hidden="1">'Attach 5'!$H:$H</definedName>
    <definedName name="Z_494F6778_23FE_4AAC_B37D_6C7543FC13B9_.wvu.Cols" localSheetId="11" hidden="1">'Attach 6'!$H:$H</definedName>
    <definedName name="Z_494F6778_23FE_4AAC_B37D_6C7543FC13B9_.wvu.Cols" localSheetId="4" hidden="1">'Attach-3 (QR)'!$J:$L</definedName>
    <definedName name="Z_494F6778_23FE_4AAC_B37D_6C7543FC13B9_.wvu.PrintArea" localSheetId="14" hidden="1">'Attach 10'!$A$1:$E$22</definedName>
    <definedName name="Z_494F6778_23FE_4AAC_B37D_6C7543FC13B9_.wvu.PrintArea" localSheetId="15" hidden="1">'Attach 11'!$A$1:$E$84</definedName>
    <definedName name="Z_494F6778_23FE_4AAC_B37D_6C7543FC13B9_.wvu.PrintArea" localSheetId="17" hidden="1">'Attach 13'!$A$1:$E$23</definedName>
    <definedName name="Z_494F6778_23FE_4AAC_B37D_6C7543FC13B9_.wvu.PrintArea" localSheetId="18" hidden="1">'Attach 14'!$A$1:$E$29</definedName>
    <definedName name="Z_494F6778_23FE_4AAC_B37D_6C7543FC13B9_.wvu.PrintArea" localSheetId="19" hidden="1">'Attach 14-IP'!$A$8:$I$222</definedName>
    <definedName name="Z_494F6778_23FE_4AAC_B37D_6C7543FC13B9_.wvu.PrintArea" localSheetId="20" hidden="1">'Attach 15'!$A$1:$E$84</definedName>
    <definedName name="Z_494F6778_23FE_4AAC_B37D_6C7543FC13B9_.wvu.PrintArea" localSheetId="21" hidden="1">'Attach 16'!$A$1:$L$94</definedName>
    <definedName name="Z_494F6778_23FE_4AAC_B37D_6C7543FC13B9_.wvu.PrintArea" localSheetId="24" hidden="1">'Attach 19'!$A$1:$E$35</definedName>
    <definedName name="Z_494F6778_23FE_4AAC_B37D_6C7543FC13B9_.wvu.PrintArea" localSheetId="26" hidden="1">'Attach 23'!$A$1:$E$31</definedName>
    <definedName name="Z_494F6778_23FE_4AAC_B37D_6C7543FC13B9_.wvu.PrintArea" localSheetId="3" hidden="1">'Attach 3(JV)'!$A$1:$E$28</definedName>
    <definedName name="Z_494F6778_23FE_4AAC_B37D_6C7543FC13B9_.wvu.PrintArea" localSheetId="5" hidden="1">'Attach 4'!$A$1:$E$25</definedName>
    <definedName name="Z_494F6778_23FE_4AAC_B37D_6C7543FC13B9_.wvu.PrintArea" localSheetId="6" hidden="1">'Attach 4 (A)'!$A$1:$E$27</definedName>
    <definedName name="Z_494F6778_23FE_4AAC_B37D_6C7543FC13B9_.wvu.PrintArea" localSheetId="7" hidden="1">'Attach 4 (B)'!$A$1:$E$26</definedName>
    <definedName name="Z_494F6778_23FE_4AAC_B37D_6C7543FC13B9_.wvu.PrintArea" localSheetId="8" hidden="1">'Attach 5'!$A$1:$E$29</definedName>
    <definedName name="Z_494F6778_23FE_4AAC_B37D_6C7543FC13B9_.wvu.PrintArea" localSheetId="11" hidden="1">'Attach 6'!$A$1:$E$51</definedName>
    <definedName name="Z_494F6778_23FE_4AAC_B37D_6C7543FC13B9_.wvu.PrintArea" localSheetId="12" hidden="1">'Attach 7'!$A$1:$E$28</definedName>
    <definedName name="Z_494F6778_23FE_4AAC_B37D_6C7543FC13B9_.wvu.PrintArea" localSheetId="13" hidden="1">'Attach 9'!$A$1:$E$58</definedName>
    <definedName name="Z_494F6778_23FE_4AAC_B37D_6C7543FC13B9_.wvu.PrintArea" localSheetId="4" hidden="1">'Attach-3 (QR)'!$A$1:$I$341</definedName>
    <definedName name="Z_494F6778_23FE_4AAC_B37D_6C7543FC13B9_.wvu.PrintArea" localSheetId="27" hidden="1">'Bid Form 1st Envelope '!$A$1:$F$122</definedName>
    <definedName name="Z_494F6778_23FE_4AAC_B37D_6C7543FC13B9_.wvu.PrintArea" localSheetId="2" hidden="1">'Names of Bidder'!$B$1:$D$36</definedName>
    <definedName name="Z_494F6778_23FE_4AAC_B37D_6C7543FC13B9_.wvu.PrintTitles" localSheetId="13" hidden="1">'Attach 9'!$18:$18</definedName>
    <definedName name="Z_494F6778_23FE_4AAC_B37D_6C7543FC13B9_.wvu.Rows" localSheetId="20" hidden="1">'Attach 15'!$15:$15</definedName>
    <definedName name="Z_494F6778_23FE_4AAC_B37D_6C7543FC13B9_.wvu.Rows" localSheetId="4" hidden="1">'Attach-3 (QR)'!$26:$30,'Attach-3 (QR)'!#REF!,'Attach-3 (QR)'!#REF!,'Attach-3 (QR)'!$61:$61,'Attach-3 (QR)'!#REF!,'Attach-3 (QR)'!#REF!,'Attach-3 (QR)'!#REF!,'Attach-3 (QR)'!#REF!,'Attach-3 (QR)'!#REF!,'Attach-3 (QR)'!#REF!,'Attach-3 (QR)'!#REF!,'Attach-3 (QR)'!#REF!,'Attach-3 (QR)'!#REF!,'Attach-3 (QR)'!#REF!,'Attach-3 (QR)'!#REF!,'Attach-3 (QR)'!#REF!,'Attach-3 (QR)'!#REF!,'Attach-3 (QR)'!#REF!,'Attach-3 (QR)'!#REF!,'Attach-3 (QR)'!#REF!,'Attach-3 (QR)'!#REF!,'Attach-3 (QR)'!#REF!,'Attach-3 (QR)'!#REF!</definedName>
    <definedName name="Z_494F6778_23FE_4AAC_B37D_6C7543FC13B9_.wvu.Rows" localSheetId="2" hidden="1">'Names of Bidder'!$28:$30</definedName>
    <definedName name="Z_4D67A8FB_66CE_4EFD_8932_C754BE25ED43_.wvu.Cols" localSheetId="20" hidden="1">'Attach 15'!$F:$F,'Attach 15'!$H:$H</definedName>
    <definedName name="Z_4D67A8FB_66CE_4EFD_8932_C754BE25ED43_.wvu.Cols" localSheetId="3" hidden="1">'Attach 3(JV)'!$F:$F</definedName>
    <definedName name="Z_4D67A8FB_66CE_4EFD_8932_C754BE25ED43_.wvu.Cols" localSheetId="8" hidden="1">'Attach 5'!$H:$H</definedName>
    <definedName name="Z_4D67A8FB_66CE_4EFD_8932_C754BE25ED43_.wvu.Cols" localSheetId="11" hidden="1">'Attach 6'!$H:$H</definedName>
    <definedName name="Z_4D67A8FB_66CE_4EFD_8932_C754BE25ED43_.wvu.Cols" localSheetId="2" hidden="1">'Names of Bidder'!$F:$G,'Names of Bidder'!$I:$I</definedName>
    <definedName name="Z_4D67A8FB_66CE_4EFD_8932_C754BE25ED43_.wvu.PrintArea" localSheetId="14" hidden="1">'Attach 10'!$A$1:$E$20</definedName>
    <definedName name="Z_4D67A8FB_66CE_4EFD_8932_C754BE25ED43_.wvu.PrintArea" localSheetId="15" hidden="1">'Attach 11'!$A$1:$E$28</definedName>
    <definedName name="Z_4D67A8FB_66CE_4EFD_8932_C754BE25ED43_.wvu.PrintArea" localSheetId="17" hidden="1">'Attach 13'!$A$1:$E$21</definedName>
    <definedName name="Z_4D67A8FB_66CE_4EFD_8932_C754BE25ED43_.wvu.PrintArea" localSheetId="18" hidden="1">'Attach 14'!$A$1:$E$29</definedName>
    <definedName name="Z_4D67A8FB_66CE_4EFD_8932_C754BE25ED43_.wvu.PrintArea" localSheetId="19" hidden="1">'Attach 14-IP'!$A$8:$I$222</definedName>
    <definedName name="Z_4D67A8FB_66CE_4EFD_8932_C754BE25ED43_.wvu.PrintArea" localSheetId="20" hidden="1">'Attach 15'!$A$1:$E$84</definedName>
    <definedName name="Z_4D67A8FB_66CE_4EFD_8932_C754BE25ED43_.wvu.PrintArea" localSheetId="21" hidden="1">'Attach 16'!$A$1:$L$94</definedName>
    <definedName name="Z_4D67A8FB_66CE_4EFD_8932_C754BE25ED43_.wvu.PrintArea" localSheetId="22" hidden="1">'Attach 17'!$A$1:$E$30</definedName>
    <definedName name="Z_4D67A8FB_66CE_4EFD_8932_C754BE25ED43_.wvu.PrintArea" localSheetId="23" hidden="1">'Attach 18'!$A$1:$E$31</definedName>
    <definedName name="Z_4D67A8FB_66CE_4EFD_8932_C754BE25ED43_.wvu.PrintArea" localSheetId="24" hidden="1">'Attach 19'!$A$1:$E$31</definedName>
    <definedName name="Z_4D67A8FB_66CE_4EFD_8932_C754BE25ED43_.wvu.PrintArea" localSheetId="26" hidden="1">'Attach 23'!$A$1:$E$27</definedName>
    <definedName name="Z_4D67A8FB_66CE_4EFD_8932_C754BE25ED43_.wvu.PrintArea" localSheetId="3" hidden="1">'Attach 3(JV)'!$A$1:$E$26</definedName>
    <definedName name="Z_4D67A8FB_66CE_4EFD_8932_C754BE25ED43_.wvu.PrintArea" localSheetId="5" hidden="1">'Attach 4'!$A$1:$E$24</definedName>
    <definedName name="Z_4D67A8FB_66CE_4EFD_8932_C754BE25ED43_.wvu.PrintArea" localSheetId="6" hidden="1">'Attach 4 (A)'!$A$1:$E$26</definedName>
    <definedName name="Z_4D67A8FB_66CE_4EFD_8932_C754BE25ED43_.wvu.PrintArea" localSheetId="7" hidden="1">'Attach 4 (B)'!$A$1:$E$25</definedName>
    <definedName name="Z_4D67A8FB_66CE_4EFD_8932_C754BE25ED43_.wvu.PrintArea" localSheetId="8" hidden="1">'Attach 5'!$A$1:$E$28</definedName>
    <definedName name="Z_4D67A8FB_66CE_4EFD_8932_C754BE25ED43_.wvu.PrintArea" localSheetId="9" hidden="1">'Attach 5A'!$A$1:$E$29</definedName>
    <definedName name="Z_4D67A8FB_66CE_4EFD_8932_C754BE25ED43_.wvu.PrintArea" localSheetId="10" hidden="1">'Attach 5B'!$A$1:$E$28</definedName>
    <definedName name="Z_4D67A8FB_66CE_4EFD_8932_C754BE25ED43_.wvu.PrintArea" localSheetId="11" hidden="1">'Attach 6'!$A$1:$E$27</definedName>
    <definedName name="Z_4D67A8FB_66CE_4EFD_8932_C754BE25ED43_.wvu.PrintArea" localSheetId="12" hidden="1">'Attach 7'!$A$1:$E$28</definedName>
    <definedName name="Z_4D67A8FB_66CE_4EFD_8932_C754BE25ED43_.wvu.PrintArea" localSheetId="13" hidden="1">'Attach 9'!$A$1:$E$52</definedName>
    <definedName name="Z_4D67A8FB_66CE_4EFD_8932_C754BE25ED43_.wvu.PrintArea" localSheetId="25" hidden="1">'Attach-20'!$A$1:$E$36</definedName>
    <definedName name="Z_4D67A8FB_66CE_4EFD_8932_C754BE25ED43_.wvu.PrintArea" localSheetId="4" hidden="1">'Attach-3 (QR)'!$A$1:$I$340</definedName>
    <definedName name="Z_4D67A8FB_66CE_4EFD_8932_C754BE25ED43_.wvu.PrintArea" localSheetId="27" hidden="1">'Bid Form 1st Envelope '!$A$1:$F$122</definedName>
    <definedName name="Z_4D67A8FB_66CE_4EFD_8932_C754BE25ED43_.wvu.PrintArea" localSheetId="1" hidden="1">Cover!$A$1:$F$20</definedName>
    <definedName name="Z_4D67A8FB_66CE_4EFD_8932_C754BE25ED43_.wvu.PrintArea" localSheetId="2" hidden="1">'Names of Bidder'!$B$1:$D$36</definedName>
    <definedName name="Z_4D67A8FB_66CE_4EFD_8932_C754BE25ED43_.wvu.PrintTitles" localSheetId="13" hidden="1">'Attach 9'!$18:$18</definedName>
    <definedName name="Z_4D67A8FB_66CE_4EFD_8932_C754BE25ED43_.wvu.Rows" localSheetId="15" hidden="1">'Attach 11'!$29:$85</definedName>
    <definedName name="Z_4D67A8FB_66CE_4EFD_8932_C754BE25ED43_.wvu.Rows" localSheetId="20" hidden="1">'Attach 15'!$15:$15</definedName>
    <definedName name="Z_4D67A8FB_66CE_4EFD_8932_C754BE25ED43_.wvu.Rows" localSheetId="21" hidden="1">'Attach 16'!$89:$92</definedName>
    <definedName name="Z_4D67A8FB_66CE_4EFD_8932_C754BE25ED43_.wvu.Rows" localSheetId="22" hidden="1">'Attach 17'!$26:$26,'Attach 17'!$32:$209</definedName>
    <definedName name="Z_4D67A8FB_66CE_4EFD_8932_C754BE25ED43_.wvu.Rows" localSheetId="23" hidden="1">'Attach 18'!$13:$13</definedName>
    <definedName name="Z_4D67A8FB_66CE_4EFD_8932_C754BE25ED43_.wvu.Rows" localSheetId="24" hidden="1">'Attach 19'!$13:$13,'Attach 19'!$20:$28</definedName>
    <definedName name="Z_4D67A8FB_66CE_4EFD_8932_C754BE25ED43_.wvu.Rows" localSheetId="26" hidden="1">'Attach 23'!$12:$12,'Attach 23'!$19:$24</definedName>
    <definedName name="Z_4D67A8FB_66CE_4EFD_8932_C754BE25ED43_.wvu.Rows" localSheetId="25" hidden="1">'Attach-20'!$13:$13</definedName>
    <definedName name="Z_4D67A8FB_66CE_4EFD_8932_C754BE25ED43_.wvu.Rows" localSheetId="4" hidden="1">'Attach-3 (QR)'!$85:$85,'Attach-3 (QR)'!#REF!,'Attach-3 (QR)'!$128:$152,'Attach-3 (QR)'!$240:$277</definedName>
    <definedName name="Z_4D67A8FB_66CE_4EFD_8932_C754BE25ED43_.wvu.Rows" localSheetId="2" hidden="1">'Names of Bidder'!$11:$11,'Names of Bidder'!$28:$30</definedName>
    <definedName name="Z_564AA8DD_E850_4E6F_BA1D_8F79D1361145_.wvu.Cols" localSheetId="16" hidden="1">'Attach 12'!$I:$I</definedName>
    <definedName name="Z_564AA8DD_E850_4E6F_BA1D_8F79D1361145_.wvu.PrintArea" localSheetId="16" hidden="1">'Attach 12'!$A$1:$F$29</definedName>
    <definedName name="Z_564AA8DD_E850_4E6F_BA1D_8F79D1361145_.wvu.Rows" localSheetId="16" hidden="1">'Attach 12'!$18:$19,'Attach 12'!#REF!,'Attach 12'!#REF!,'Attach 12'!#REF!,'Attach 12'!#REF!,'Attach 12'!#REF!,'Attach 12'!#REF!,'Attach 12'!$114:$201</definedName>
    <definedName name="Z_57EC2AB3_459C_475C_AFE6_EBB6882FA67E_.wvu.Cols" localSheetId="16" hidden="1">'Attach 12'!$H:$I</definedName>
    <definedName name="Z_57EC2AB3_459C_475C_AFE6_EBB6882FA67E_.wvu.Cols" localSheetId="4" hidden="1">'Attach-3 (QR)'!$J:$J,'Attach-3 (QR)'!$L:$M</definedName>
    <definedName name="Z_57EC2AB3_459C_475C_AFE6_EBB6882FA67E_.wvu.PrintArea" localSheetId="16" hidden="1">'Attach 12'!$A$1:$G$29</definedName>
    <definedName name="Z_57EC2AB3_459C_475C_AFE6_EBB6882FA67E_.wvu.PrintArea" localSheetId="4" hidden="1">'Attach-3 (QR)'!$A$1:$I$341</definedName>
    <definedName name="Z_57EC2AB3_459C_475C_AFE6_EBB6882FA67E_.wvu.Rows" localSheetId="16" hidden="1">'Attach 12'!$4:$4,'Attach 12'!#REF!,'Attach 12'!$114:$201</definedName>
    <definedName name="Z_582CF44B_0703_4CA2_AB84_00685031CD39_.wvu.Cols" localSheetId="16" hidden="1">'Attach 12'!$I:$I</definedName>
    <definedName name="Z_582CF44B_0703_4CA2_AB84_00685031CD39_.wvu.Cols" localSheetId="4" hidden="1">'Attach-3 (QR)'!$N:$O</definedName>
    <definedName name="Z_582CF44B_0703_4CA2_AB84_00685031CD39_.wvu.PrintArea" localSheetId="16" hidden="1">'Attach 12'!$A$1:$F$29</definedName>
    <definedName name="Z_582CF44B_0703_4CA2_AB84_00685031CD39_.wvu.PrintArea" localSheetId="4" hidden="1">'Attach-3 (QR)'!$A$1:$I$341</definedName>
    <definedName name="Z_582CF44B_0703_4CA2_AB84_00685031CD39_.wvu.Rows" localSheetId="16" hidden="1">'Attach 12'!$17:$19,'Attach 12'!#REF!,'Attach 12'!#REF!,'Attach 12'!#REF!,'Attach 12'!#REF!,'Attach 12'!#REF!,'Attach 12'!#REF!,'Attach 12'!#REF!,'Attach 12'!#REF!,'Attach 12'!#REF!,'Attach 12'!$114:$201</definedName>
    <definedName name="Z_582CF44B_0703_4CA2_AB84_00685031CD39_.wvu.Rows" localSheetId="4" hidden="1">'Attach-3 (QR)'!#REF!,'Attach-3 (QR)'!#REF!,'Attach-3 (QR)'!$160:$160,'Attach-3 (QR)'!$164:$164,'Attach-3 (QR)'!$166:$167,'Attach-3 (QR)'!#REF!,'Attach-3 (QR)'!$218:$220,'Attach-3 (QR)'!$247:$277,'Attach-3 (QR)'!$282:$290</definedName>
    <definedName name="Z_6B2C1320_5106_401D_86E8_03FFC7419150_.wvu.Cols" localSheetId="16" hidden="1">'Attach 12'!$I:$I</definedName>
    <definedName name="Z_6B2C1320_5106_401D_86E8_03FFC7419150_.wvu.Cols" localSheetId="4" hidden="1">'Attach-3 (QR)'!$J:$J,'Attach-3 (QR)'!#REF!</definedName>
    <definedName name="Z_6B2C1320_5106_401D_86E8_03FFC7419150_.wvu.PrintArea" localSheetId="16" hidden="1">'Attach 12'!$A$1:$F$29</definedName>
    <definedName name="Z_6B2C1320_5106_401D_86E8_03FFC7419150_.wvu.PrintArea" localSheetId="4" hidden="1">'Attach-3 (QR)'!$A$1:$I$341</definedName>
    <definedName name="Z_6B2C1320_5106_401D_86E8_03FFC7419150_.wvu.Rows" localSheetId="16" hidden="1">'Attach 12'!#REF!,'Attach 12'!#REF!,'Attach 12'!#REF!,'Attach 12'!#REF!,'Attach 12'!$114:$201</definedName>
    <definedName name="Z_6B2C1320_5106_401D_86E8_03FFC7419150_.wvu.Rows" localSheetId="4" hidden="1">'Attach-3 (QR)'!#REF!,'Attach-3 (QR)'!#REF!</definedName>
    <definedName name="Z_6FD3A41D_DEEE_48F5_96DB_6021F0BEBAF6_.wvu.Cols" localSheetId="16" hidden="1">'Attach 12'!$I:$I</definedName>
    <definedName name="Z_6FD3A41D_DEEE_48F5_96DB_6021F0BEBAF6_.wvu.Cols" localSheetId="4" hidden="1">'Attach-3 (QR)'!$N:$O</definedName>
    <definedName name="Z_6FD3A41D_DEEE_48F5_96DB_6021F0BEBAF6_.wvu.PrintArea" localSheetId="16" hidden="1">'Attach 12'!$A$1:$F$29</definedName>
    <definedName name="Z_6FD3A41D_DEEE_48F5_96DB_6021F0BEBAF6_.wvu.PrintArea" localSheetId="4" hidden="1">'Attach-3 (QR)'!$A$1:$I$341</definedName>
    <definedName name="Z_6FD3A41D_DEEE_48F5_96DB_6021F0BEBAF6_.wvu.Rows" localSheetId="16" hidden="1">'Attach 12'!$18:$19,'Attach 12'!#REF!,'Attach 12'!#REF!,'Attach 12'!#REF!,'Attach 12'!#REF!,'Attach 12'!#REF!,'Attach 12'!#REF!,'Attach 12'!$114:$201</definedName>
    <definedName name="Z_6FD3A41D_DEEE_48F5_96DB_6021F0BEBAF6_.wvu.Rows" localSheetId="4" hidden="1">'Attach-3 (QR)'!$57:$57,'Attach-3 (QR)'!#REF!,'Attach-3 (QR)'!#REF!,'Attach-3 (QR)'!$160:$160,'Attach-3 (QR)'!#REF!,'Attach-3 (QR)'!$166:$167,'Attach-3 (QR)'!#REF!,'Attach-3 (QR)'!$218:$220,'Attach-3 (QR)'!$239:$278,'Attach-3 (QR)'!$282:$290,'Attach-3 (QR)'!$306:$316</definedName>
    <definedName name="Z_728AEB16_F9CD_4198_B4E9_2E28A5E42262_.wvu.Cols" localSheetId="16" hidden="1">'Attach 12'!$I:$I</definedName>
    <definedName name="Z_728AEB16_F9CD_4198_B4E9_2E28A5E42262_.wvu.PrintArea" localSheetId="16" hidden="1">'Attach 12'!$A$1:$F$29</definedName>
    <definedName name="Z_728AEB16_F9CD_4198_B4E9_2E28A5E42262_.wvu.Rows" localSheetId="16" hidden="1">'Attach 12'!$18:$19,'Attach 12'!#REF!,'Attach 12'!#REF!,'Attach 12'!#REF!,'Attach 12'!#REF!,'Attach 12'!#REF!,'Attach 12'!#REF!,'Attach 12'!$114:$201</definedName>
    <definedName name="Z_72E27F64_009C_4321_B742_209DBE340E6D_.wvu.Cols" localSheetId="16" hidden="1">'Attach 12'!$G:$I</definedName>
    <definedName name="Z_72E27F64_009C_4321_B742_209DBE340E6D_.wvu.PrintArea" localSheetId="16" hidden="1">'Attach 12'!$A$1:$F$117</definedName>
    <definedName name="Z_72E27F64_009C_4321_B742_209DBE340E6D_.wvu.Rows" localSheetId="16" hidden="1">'Attach 12'!#REF!,'Attach 12'!#REF!</definedName>
    <definedName name="Z_7706378E_40E2_4583_90AF_E6E1DCB3696C_.wvu.Cols" localSheetId="16" hidden="1">'Attach 12'!$G:$I</definedName>
    <definedName name="Z_7706378E_40E2_4583_90AF_E6E1DCB3696C_.wvu.PrintArea" localSheetId="16" hidden="1">'Attach 12'!$A$1:$F$117</definedName>
    <definedName name="Z_7706378E_40E2_4583_90AF_E6E1DCB3696C_.wvu.Rows" localSheetId="16" hidden="1">'Attach 12'!$38:$45,'Attach 12'!$96:$100</definedName>
    <definedName name="Z_77353208_2D17_4D2E_ADE3_4F168F350B73_.wvu.Cols" localSheetId="20" hidden="1">'Attach 15'!$F:$F,'Attach 15'!$H:$H</definedName>
    <definedName name="Z_77353208_2D17_4D2E_ADE3_4F168F350B73_.wvu.Cols" localSheetId="3" hidden="1">'Attach 3(JV)'!$F:$F</definedName>
    <definedName name="Z_77353208_2D17_4D2E_ADE3_4F168F350B73_.wvu.Cols" localSheetId="8" hidden="1">'Attach 5'!$H:$H</definedName>
    <definedName name="Z_77353208_2D17_4D2E_ADE3_4F168F350B73_.wvu.Cols" localSheetId="11" hidden="1">'Attach 6'!$H:$H</definedName>
    <definedName name="Z_77353208_2D17_4D2E_ADE3_4F168F350B73_.wvu.Cols" localSheetId="2" hidden="1">'Names of Bidder'!$F:$G,'Names of Bidder'!$I:$I</definedName>
    <definedName name="Z_77353208_2D17_4D2E_ADE3_4F168F350B73_.wvu.PrintArea" localSheetId="14" hidden="1">'Attach 10'!$A$1:$E$20</definedName>
    <definedName name="Z_77353208_2D17_4D2E_ADE3_4F168F350B73_.wvu.PrintArea" localSheetId="15" hidden="1">'Attach 11'!$A$1:$E$28</definedName>
    <definedName name="Z_77353208_2D17_4D2E_ADE3_4F168F350B73_.wvu.PrintArea" localSheetId="17" hidden="1">'Attach 13'!$A$1:$E$21</definedName>
    <definedName name="Z_77353208_2D17_4D2E_ADE3_4F168F350B73_.wvu.PrintArea" localSheetId="18" hidden="1">'Attach 14'!$A$1:$E$29</definedName>
    <definedName name="Z_77353208_2D17_4D2E_ADE3_4F168F350B73_.wvu.PrintArea" localSheetId="19" hidden="1">'Attach 14-IP'!$A$8:$I$222</definedName>
    <definedName name="Z_77353208_2D17_4D2E_ADE3_4F168F350B73_.wvu.PrintArea" localSheetId="20" hidden="1">'Attach 15'!$A$1:$E$84</definedName>
    <definedName name="Z_77353208_2D17_4D2E_ADE3_4F168F350B73_.wvu.PrintArea" localSheetId="21" hidden="1">'Attach 16'!$A$1:$L$94</definedName>
    <definedName name="Z_77353208_2D17_4D2E_ADE3_4F168F350B73_.wvu.PrintArea" localSheetId="22" hidden="1">'Attach 17'!$A$1:$E$30</definedName>
    <definedName name="Z_77353208_2D17_4D2E_ADE3_4F168F350B73_.wvu.PrintArea" localSheetId="23" hidden="1">'Attach 18'!$A$1:$E$31</definedName>
    <definedName name="Z_77353208_2D17_4D2E_ADE3_4F168F350B73_.wvu.PrintArea" localSheetId="24" hidden="1">'Attach 19'!$A$1:$E$31</definedName>
    <definedName name="Z_77353208_2D17_4D2E_ADE3_4F168F350B73_.wvu.PrintArea" localSheetId="26" hidden="1">'Attach 23'!$A$1:$E$27</definedName>
    <definedName name="Z_77353208_2D17_4D2E_ADE3_4F168F350B73_.wvu.PrintArea" localSheetId="3" hidden="1">'Attach 3(JV)'!$A$1:$E$26</definedName>
    <definedName name="Z_77353208_2D17_4D2E_ADE3_4F168F350B73_.wvu.PrintArea" localSheetId="5" hidden="1">'Attach 4'!$A$1:$E$24</definedName>
    <definedName name="Z_77353208_2D17_4D2E_ADE3_4F168F350B73_.wvu.PrintArea" localSheetId="6" hidden="1">'Attach 4 (A)'!$A$1:$E$26</definedName>
    <definedName name="Z_77353208_2D17_4D2E_ADE3_4F168F350B73_.wvu.PrintArea" localSheetId="7" hidden="1">'Attach 4 (B)'!$A$1:$E$25</definedName>
    <definedName name="Z_77353208_2D17_4D2E_ADE3_4F168F350B73_.wvu.PrintArea" localSheetId="8" hidden="1">'Attach 5'!$A$1:$E$28</definedName>
    <definedName name="Z_77353208_2D17_4D2E_ADE3_4F168F350B73_.wvu.PrintArea" localSheetId="9" hidden="1">'Attach 5A'!$A$1:$E$29</definedName>
    <definedName name="Z_77353208_2D17_4D2E_ADE3_4F168F350B73_.wvu.PrintArea" localSheetId="10" hidden="1">'Attach 5B'!$A$1:$E$28</definedName>
    <definedName name="Z_77353208_2D17_4D2E_ADE3_4F168F350B73_.wvu.PrintArea" localSheetId="11" hidden="1">'Attach 6'!$A$1:$E$27</definedName>
    <definedName name="Z_77353208_2D17_4D2E_ADE3_4F168F350B73_.wvu.PrintArea" localSheetId="12" hidden="1">'Attach 7'!$A$1:$E$28</definedName>
    <definedName name="Z_77353208_2D17_4D2E_ADE3_4F168F350B73_.wvu.PrintArea" localSheetId="13" hidden="1">'Attach 9'!$A$1:$E$52</definedName>
    <definedName name="Z_77353208_2D17_4D2E_ADE3_4F168F350B73_.wvu.PrintArea" localSheetId="25" hidden="1">'Attach-20'!$A$1:$E$36</definedName>
    <definedName name="Z_77353208_2D17_4D2E_ADE3_4F168F350B73_.wvu.PrintArea" localSheetId="4" hidden="1">'Attach-3 (QR)'!$A$1:$I$340</definedName>
    <definedName name="Z_77353208_2D17_4D2E_ADE3_4F168F350B73_.wvu.PrintArea" localSheetId="27" hidden="1">'Bid Form 1st Envelope '!$A$1:$F$122</definedName>
    <definedName name="Z_77353208_2D17_4D2E_ADE3_4F168F350B73_.wvu.PrintArea" localSheetId="1" hidden="1">Cover!$A$1:$F$20</definedName>
    <definedName name="Z_77353208_2D17_4D2E_ADE3_4F168F350B73_.wvu.PrintArea" localSheetId="2" hidden="1">'Names of Bidder'!$B$1:$D$36</definedName>
    <definedName name="Z_77353208_2D17_4D2E_ADE3_4F168F350B73_.wvu.PrintTitles" localSheetId="13" hidden="1">'Attach 9'!$18:$18</definedName>
    <definedName name="Z_77353208_2D17_4D2E_ADE3_4F168F350B73_.wvu.Rows" localSheetId="15" hidden="1">'Attach 11'!$29:$85</definedName>
    <definedName name="Z_77353208_2D17_4D2E_ADE3_4F168F350B73_.wvu.Rows" localSheetId="20" hidden="1">'Attach 15'!$15:$15</definedName>
    <definedName name="Z_77353208_2D17_4D2E_ADE3_4F168F350B73_.wvu.Rows" localSheetId="21" hidden="1">'Attach 16'!$89:$92</definedName>
    <definedName name="Z_77353208_2D17_4D2E_ADE3_4F168F350B73_.wvu.Rows" localSheetId="22" hidden="1">'Attach 17'!$26:$26,'Attach 17'!$32:$209</definedName>
    <definedName name="Z_77353208_2D17_4D2E_ADE3_4F168F350B73_.wvu.Rows" localSheetId="23" hidden="1">'Attach 18'!$13:$13</definedName>
    <definedName name="Z_77353208_2D17_4D2E_ADE3_4F168F350B73_.wvu.Rows" localSheetId="24" hidden="1">'Attach 19'!$13:$13,'Attach 19'!$20:$28</definedName>
    <definedName name="Z_77353208_2D17_4D2E_ADE3_4F168F350B73_.wvu.Rows" localSheetId="26" hidden="1">'Attach 23'!$12:$12,'Attach 23'!$19:$24</definedName>
    <definedName name="Z_77353208_2D17_4D2E_ADE3_4F168F350B73_.wvu.Rows" localSheetId="25" hidden="1">'Attach-20'!$13:$13</definedName>
    <definedName name="Z_77353208_2D17_4D2E_ADE3_4F168F350B73_.wvu.Rows" localSheetId="4" hidden="1">'Attach-3 (QR)'!$85:$85,'Attach-3 (QR)'!$144:$151,'Attach-3 (QR)'!$240:$277</definedName>
    <definedName name="Z_77353208_2D17_4D2E_ADE3_4F168F350B73_.wvu.Rows" localSheetId="2" hidden="1">'Names of Bidder'!$11:$11,'Names of Bidder'!$28:$30</definedName>
    <definedName name="Z_7A88FC7A_7690_48AB_B789_172043AFADC8_.wvu.Cols" localSheetId="20" hidden="1">'Attach 15'!$H:$H</definedName>
    <definedName name="Z_7A88FC7A_7690_48AB_B789_172043AFADC8_.wvu.Cols" localSheetId="8" hidden="1">'Attach 5'!$H:$H</definedName>
    <definedName name="Z_7A88FC7A_7690_48AB_B789_172043AFADC8_.wvu.Cols" localSheetId="11" hidden="1">'Attach 6'!$H:$H</definedName>
    <definedName name="Z_7A88FC7A_7690_48AB_B789_172043AFADC8_.wvu.PrintArea" localSheetId="14" hidden="1">'Attach 10'!$A$1:$E$20</definedName>
    <definedName name="Z_7A88FC7A_7690_48AB_B789_172043AFADC8_.wvu.PrintArea" localSheetId="15" hidden="1">'Attach 11'!$A$1:$E$28</definedName>
    <definedName name="Z_7A88FC7A_7690_48AB_B789_172043AFADC8_.wvu.PrintArea" localSheetId="17" hidden="1">'Attach 13'!$A$1:$E$21</definedName>
    <definedName name="Z_7A88FC7A_7690_48AB_B789_172043AFADC8_.wvu.PrintArea" localSheetId="18" hidden="1">'Attach 14'!$A$1:$E$29</definedName>
    <definedName name="Z_7A88FC7A_7690_48AB_B789_172043AFADC8_.wvu.PrintArea" localSheetId="19" hidden="1">'Attach 14-IP'!$A$8:$I$222</definedName>
    <definedName name="Z_7A88FC7A_7690_48AB_B789_172043AFADC8_.wvu.PrintArea" localSheetId="20" hidden="1">'Attach 15'!$A$1:$E$84</definedName>
    <definedName name="Z_7A88FC7A_7690_48AB_B789_172043AFADC8_.wvu.PrintArea" localSheetId="21" hidden="1">'Attach 16'!$A$1:$L$94</definedName>
    <definedName name="Z_7A88FC7A_7690_48AB_B789_172043AFADC8_.wvu.PrintArea" localSheetId="22" hidden="1">'Attach 17'!$A$1:$E$30</definedName>
    <definedName name="Z_7A88FC7A_7690_48AB_B789_172043AFADC8_.wvu.PrintArea" localSheetId="23" hidden="1">'Attach 18'!$A$1:$E$31</definedName>
    <definedName name="Z_7A88FC7A_7690_48AB_B789_172043AFADC8_.wvu.PrintArea" localSheetId="24" hidden="1">'Attach 19'!$A$1:$E$31</definedName>
    <definedName name="Z_7A88FC7A_7690_48AB_B789_172043AFADC8_.wvu.PrintArea" localSheetId="26" hidden="1">'Attach 23'!$A$1:$E$27</definedName>
    <definedName name="Z_7A88FC7A_7690_48AB_B789_172043AFADC8_.wvu.PrintArea" localSheetId="3" hidden="1">'Attach 3(JV)'!$A$1:$E$26</definedName>
    <definedName name="Z_7A88FC7A_7690_48AB_B789_172043AFADC8_.wvu.PrintArea" localSheetId="5" hidden="1">'Attach 4'!$A$1:$E$24</definedName>
    <definedName name="Z_7A88FC7A_7690_48AB_B789_172043AFADC8_.wvu.PrintArea" localSheetId="6" hidden="1">'Attach 4 (A)'!$A$1:$E$26</definedName>
    <definedName name="Z_7A88FC7A_7690_48AB_B789_172043AFADC8_.wvu.PrintArea" localSheetId="7" hidden="1">'Attach 4 (B)'!$A$1:$E$25</definedName>
    <definedName name="Z_7A88FC7A_7690_48AB_B789_172043AFADC8_.wvu.PrintArea" localSheetId="8" hidden="1">'Attach 5'!$A$1:$E$28</definedName>
    <definedName name="Z_7A88FC7A_7690_48AB_B789_172043AFADC8_.wvu.PrintArea" localSheetId="9" hidden="1">'Attach 5A'!$A$1:$E$29</definedName>
    <definedName name="Z_7A88FC7A_7690_48AB_B789_172043AFADC8_.wvu.PrintArea" localSheetId="10" hidden="1">'Attach 5B'!$A$1:$E$28</definedName>
    <definedName name="Z_7A88FC7A_7690_48AB_B789_172043AFADC8_.wvu.PrintArea" localSheetId="11" hidden="1">'Attach 6'!$A$1:$E$27</definedName>
    <definedName name="Z_7A88FC7A_7690_48AB_B789_172043AFADC8_.wvu.PrintArea" localSheetId="12" hidden="1">'Attach 7'!$A$1:$E$28</definedName>
    <definedName name="Z_7A88FC7A_7690_48AB_B789_172043AFADC8_.wvu.PrintArea" localSheetId="13" hidden="1">'Attach 9'!$A$1:$E$52</definedName>
    <definedName name="Z_7A88FC7A_7690_48AB_B789_172043AFADC8_.wvu.PrintArea" localSheetId="25" hidden="1">'Attach-20'!$A$1:$E$36</definedName>
    <definedName name="Z_7A88FC7A_7690_48AB_B789_172043AFADC8_.wvu.PrintArea" localSheetId="27" hidden="1">'Bid Form 1st Envelope '!$A$1:$F$122</definedName>
    <definedName name="Z_7A88FC7A_7690_48AB_B789_172043AFADC8_.wvu.PrintArea" localSheetId="2" hidden="1">'Names of Bidder'!$B$1:$D$36</definedName>
    <definedName name="Z_7A88FC7A_7690_48AB_B789_172043AFADC8_.wvu.PrintTitles" localSheetId="13" hidden="1">'Attach 9'!$18:$18</definedName>
    <definedName name="Z_7A88FC7A_7690_48AB_B789_172043AFADC8_.wvu.Rows" localSheetId="15" hidden="1">'Attach 11'!$29:$85</definedName>
    <definedName name="Z_7A88FC7A_7690_48AB_B789_172043AFADC8_.wvu.Rows" localSheetId="20" hidden="1">'Attach 15'!$15:$15</definedName>
    <definedName name="Z_7A88FC7A_7690_48AB_B789_172043AFADC8_.wvu.Rows" localSheetId="22" hidden="1">'Attach 17'!$26:$26,'Attach 17'!$32:$209</definedName>
    <definedName name="Z_7A88FC7A_7690_48AB_B789_172043AFADC8_.wvu.Rows" localSheetId="23" hidden="1">'Attach 18'!$13:$13</definedName>
    <definedName name="Z_7A88FC7A_7690_48AB_B789_172043AFADC8_.wvu.Rows" localSheetId="24" hidden="1">'Attach 19'!$13:$13,'Attach 19'!$20:$28</definedName>
    <definedName name="Z_7A88FC7A_7690_48AB_B789_172043AFADC8_.wvu.Rows" localSheetId="26" hidden="1">'Attach 23'!$12:$12,'Attach 23'!$19:$24</definedName>
    <definedName name="Z_7A88FC7A_7690_48AB_B789_172043AFADC8_.wvu.Rows" localSheetId="8" hidden="1">'Attach 5'!$4:$4</definedName>
    <definedName name="Z_7A88FC7A_7690_48AB_B789_172043AFADC8_.wvu.Rows" localSheetId="25" hidden="1">'Attach-20'!$13:$13</definedName>
    <definedName name="Z_7A88FC7A_7690_48AB_B789_172043AFADC8_.wvu.Rows" localSheetId="2" hidden="1">'Names of Bidder'!$28:$30</definedName>
    <definedName name="Z_7A9EA6D6_4DDF_43D9_92E6_C6AFAD14E266_.wvu.Cols" localSheetId="20" hidden="1">'Attach 15'!$H:$H</definedName>
    <definedName name="Z_7A9EA6D6_4DDF_43D9_92E6_C6AFAD14E266_.wvu.Cols" localSheetId="8" hidden="1">'Attach 5'!$H:$H</definedName>
    <definedName name="Z_7A9EA6D6_4DDF_43D9_92E6_C6AFAD14E266_.wvu.Cols" localSheetId="11" hidden="1">'Attach 6'!$H:$H</definedName>
    <definedName name="Z_7A9EA6D6_4DDF_43D9_92E6_C6AFAD14E266_.wvu.PrintArea" localSheetId="14" hidden="1">'Attach 10'!$A$1:$E$22</definedName>
    <definedName name="Z_7A9EA6D6_4DDF_43D9_92E6_C6AFAD14E266_.wvu.PrintArea" localSheetId="15" hidden="1">'Attach 11'!$A$1:$E$28</definedName>
    <definedName name="Z_7A9EA6D6_4DDF_43D9_92E6_C6AFAD14E266_.wvu.PrintArea" localSheetId="17" hidden="1">'Attach 13'!$A$1:$E$23</definedName>
    <definedName name="Z_7A9EA6D6_4DDF_43D9_92E6_C6AFAD14E266_.wvu.PrintArea" localSheetId="18" hidden="1">'Attach 14'!$A$1:$E$29</definedName>
    <definedName name="Z_7A9EA6D6_4DDF_43D9_92E6_C6AFAD14E266_.wvu.PrintArea" localSheetId="19" hidden="1">'Attach 14-IP'!$A$8:$I$222</definedName>
    <definedName name="Z_7A9EA6D6_4DDF_43D9_92E6_C6AFAD14E266_.wvu.PrintArea" localSheetId="20" hidden="1">'Attach 15'!$A$1:$E$84</definedName>
    <definedName name="Z_7A9EA6D6_4DDF_43D9_92E6_C6AFAD14E266_.wvu.PrintArea" localSheetId="21" hidden="1">'Attach 16'!$A$1:$L$94</definedName>
    <definedName name="Z_7A9EA6D6_4DDF_43D9_92E6_C6AFAD14E266_.wvu.PrintArea" localSheetId="22" hidden="1">'Attach 17'!$A$1:$E$33</definedName>
    <definedName name="Z_7A9EA6D6_4DDF_43D9_92E6_C6AFAD14E266_.wvu.PrintArea" localSheetId="24" hidden="1">'Attach 19'!$A$1:$E$31</definedName>
    <definedName name="Z_7A9EA6D6_4DDF_43D9_92E6_C6AFAD14E266_.wvu.PrintArea" localSheetId="26" hidden="1">'Attach 23'!$A$1:$E$27</definedName>
    <definedName name="Z_7A9EA6D6_4DDF_43D9_92E6_C6AFAD14E266_.wvu.PrintArea" localSheetId="3" hidden="1">'Attach 3(JV)'!$A$1:$E$28</definedName>
    <definedName name="Z_7A9EA6D6_4DDF_43D9_92E6_C6AFAD14E266_.wvu.PrintArea" localSheetId="5" hidden="1">'Attach 4'!$A$1:$E$25</definedName>
    <definedName name="Z_7A9EA6D6_4DDF_43D9_92E6_C6AFAD14E266_.wvu.PrintArea" localSheetId="6" hidden="1">'Attach 4 (A)'!$A$1:$E$27</definedName>
    <definedName name="Z_7A9EA6D6_4DDF_43D9_92E6_C6AFAD14E266_.wvu.PrintArea" localSheetId="7" hidden="1">'Attach 4 (B)'!$A$1:$E$26</definedName>
    <definedName name="Z_7A9EA6D6_4DDF_43D9_92E6_C6AFAD14E266_.wvu.PrintArea" localSheetId="8" hidden="1">'Attach 5'!$A$1:$E$28</definedName>
    <definedName name="Z_7A9EA6D6_4DDF_43D9_92E6_C6AFAD14E266_.wvu.PrintArea" localSheetId="11" hidden="1">'Attach 6'!$A$1:$E$28</definedName>
    <definedName name="Z_7A9EA6D6_4DDF_43D9_92E6_C6AFAD14E266_.wvu.PrintArea" localSheetId="12" hidden="1">'Attach 7'!$A$1:$E$28</definedName>
    <definedName name="Z_7A9EA6D6_4DDF_43D9_92E6_C6AFAD14E266_.wvu.PrintArea" localSheetId="13" hidden="1">'Attach 9'!$A$1:$E$58</definedName>
    <definedName name="Z_7A9EA6D6_4DDF_43D9_92E6_C6AFAD14E266_.wvu.PrintArea" localSheetId="27" hidden="1">'Bid Form 1st Envelope '!$A$1:$F$122</definedName>
    <definedName name="Z_7A9EA6D6_4DDF_43D9_92E6_C6AFAD14E266_.wvu.PrintArea" localSheetId="2" hidden="1">'Names of Bidder'!$B$1:$D$36</definedName>
    <definedName name="Z_7A9EA6D6_4DDF_43D9_92E6_C6AFAD14E266_.wvu.PrintTitles" localSheetId="13" hidden="1">'Attach 9'!$18:$18</definedName>
    <definedName name="Z_7A9EA6D6_4DDF_43D9_92E6_C6AFAD14E266_.wvu.Rows" localSheetId="20" hidden="1">'Attach 15'!$15:$15</definedName>
    <definedName name="Z_7A9EA6D6_4DDF_43D9_92E6_C6AFAD14E266_.wvu.Rows" localSheetId="22" hidden="1">'Attach 17'!$26:$26,'Attach 17'!$32:$209</definedName>
    <definedName name="Z_7A9EA6D6_4DDF_43D9_92E6_C6AFAD14E266_.wvu.Rows" localSheetId="24" hidden="1">'Attach 19'!$13:$13,'Attach 19'!$20:$28</definedName>
    <definedName name="Z_7A9EA6D6_4DDF_43D9_92E6_C6AFAD14E266_.wvu.Rows" localSheetId="26" hidden="1">'Attach 23'!$12:$12,'Attach 23'!$19:$24</definedName>
    <definedName name="Z_7A9EA6D6_4DDF_43D9_92E6_C6AFAD14E266_.wvu.Rows" localSheetId="8" hidden="1">'Attach 5'!$4:$4</definedName>
    <definedName name="Z_7A9EA6D6_4DDF_43D9_92E6_C6AFAD14E266_.wvu.Rows" localSheetId="2" hidden="1">'Names of Bidder'!$28:$30</definedName>
    <definedName name="Z_7DC13EB1_5F25_4667_BD87_340DAD4F0E72_.wvu.Cols" localSheetId="16" hidden="1">'Attach 12'!$I:$I</definedName>
    <definedName name="Z_7DC13EB1_5F25_4667_BD87_340DAD4F0E72_.wvu.Cols" localSheetId="4" hidden="1">'Attach-3 (QR)'!$N:$O</definedName>
    <definedName name="Z_7DC13EB1_5F25_4667_BD87_340DAD4F0E72_.wvu.PrintArea" localSheetId="16" hidden="1">'Attach 12'!$A$1:$F$29</definedName>
    <definedName name="Z_7DC13EB1_5F25_4667_BD87_340DAD4F0E72_.wvu.PrintArea" localSheetId="4" hidden="1">'Attach-3 (QR)'!$A$1:$I$341</definedName>
    <definedName name="Z_7DC13EB1_5F25_4667_BD87_340DAD4F0E72_.wvu.Rows" localSheetId="16" hidden="1">'Attach 12'!#REF!,'Attach 12'!#REF!,'Attach 12'!#REF!,'Attach 12'!#REF!,'Attach 12'!#REF!,'Attach 12'!#REF!,'Attach 12'!#REF!,'Attach 12'!#REF!,'Attach 12'!#REF!,'Attach 12'!#REF!,'Attach 12'!$114:$201</definedName>
    <definedName name="Z_7DC13EB1_5F25_4667_BD87_340DAD4F0E72_.wvu.Rows" localSheetId="4" hidden="1">'Attach-3 (QR)'!#REF!,'Attach-3 (QR)'!#REF!,'Attach-3 (QR)'!$160:$160,'Attach-3 (QR)'!$164:$164,'Attach-3 (QR)'!$166:$167,'Attach-3 (QR)'!#REF!,'Attach-3 (QR)'!$218:$220,'Attach-3 (QR)'!$247:$277,'Attach-3 (QR)'!$282:$290</definedName>
    <definedName name="Z_7FED4A88_DA6B_4AEC_96D2_BAE29634CEBD_.wvu.Cols" localSheetId="4" hidden="1">'Attach-3 (QR)'!$J:$J,'Attach-3 (QR)'!$L:$M</definedName>
    <definedName name="Z_7FED4A88_DA6B_4AEC_96D2_BAE29634CEBD_.wvu.PrintArea" localSheetId="4" hidden="1">'Attach-3 (QR)'!$A$1:$I$341</definedName>
    <definedName name="Z_82C64B11_1F50_45B5_B7BB_9F1DC733C833_.wvu.Cols" localSheetId="20" hidden="1">'Attach 15'!$H:$H</definedName>
    <definedName name="Z_82C64B11_1F50_45B5_B7BB_9F1DC733C833_.wvu.Cols" localSheetId="8" hidden="1">'Attach 5'!$H:$H</definedName>
    <definedName name="Z_82C64B11_1F50_45B5_B7BB_9F1DC733C833_.wvu.Cols" localSheetId="11" hidden="1">'Attach 6'!$H:$H</definedName>
    <definedName name="Z_82C64B11_1F50_45B5_B7BB_9F1DC733C833_.wvu.PrintArea" localSheetId="14" hidden="1">'Attach 10'!$A$1:$E$20</definedName>
    <definedName name="Z_82C64B11_1F50_45B5_B7BB_9F1DC733C833_.wvu.PrintArea" localSheetId="15" hidden="1">'Attach 11'!$A$1:$E$27</definedName>
    <definedName name="Z_82C64B11_1F50_45B5_B7BB_9F1DC733C833_.wvu.PrintArea" localSheetId="17" hidden="1">'Attach 13'!$A$1:$E$21</definedName>
    <definedName name="Z_82C64B11_1F50_45B5_B7BB_9F1DC733C833_.wvu.PrintArea" localSheetId="18" hidden="1">'Attach 14'!$A$1:$E$29</definedName>
    <definedName name="Z_82C64B11_1F50_45B5_B7BB_9F1DC733C833_.wvu.PrintArea" localSheetId="19" hidden="1">'Attach 14-IP'!$A$8:$I$222</definedName>
    <definedName name="Z_82C64B11_1F50_45B5_B7BB_9F1DC733C833_.wvu.PrintArea" localSheetId="20" hidden="1">'Attach 15'!$A$1:$E$84</definedName>
    <definedName name="Z_82C64B11_1F50_45B5_B7BB_9F1DC733C833_.wvu.PrintArea" localSheetId="21" hidden="1">'Attach 16'!$A$1:$L$94</definedName>
    <definedName name="Z_82C64B11_1F50_45B5_B7BB_9F1DC733C833_.wvu.PrintArea" localSheetId="22" hidden="1">'Attach 17'!$A$1:$E$30</definedName>
    <definedName name="Z_82C64B11_1F50_45B5_B7BB_9F1DC733C833_.wvu.PrintArea" localSheetId="23" hidden="1">'Attach 18'!$A$1:$E$31</definedName>
    <definedName name="Z_82C64B11_1F50_45B5_B7BB_9F1DC733C833_.wvu.PrintArea" localSheetId="24" hidden="1">'Attach 19'!$A$1:$E$31</definedName>
    <definedName name="Z_82C64B11_1F50_45B5_B7BB_9F1DC733C833_.wvu.PrintArea" localSheetId="26" hidden="1">'Attach 23'!$A$1:$E$27</definedName>
    <definedName name="Z_82C64B11_1F50_45B5_B7BB_9F1DC733C833_.wvu.PrintArea" localSheetId="3" hidden="1">'Attach 3(JV)'!$A$1:$E$26</definedName>
    <definedName name="Z_82C64B11_1F50_45B5_B7BB_9F1DC733C833_.wvu.PrintArea" localSheetId="5" hidden="1">'Attach 4'!$A$1:$E$24</definedName>
    <definedName name="Z_82C64B11_1F50_45B5_B7BB_9F1DC733C833_.wvu.PrintArea" localSheetId="6" hidden="1">'Attach 4 (A)'!$A$1:$E$26</definedName>
    <definedName name="Z_82C64B11_1F50_45B5_B7BB_9F1DC733C833_.wvu.PrintArea" localSheetId="7" hidden="1">'Attach 4 (B)'!$A$1:$E$25</definedName>
    <definedName name="Z_82C64B11_1F50_45B5_B7BB_9F1DC733C833_.wvu.PrintArea" localSheetId="8" hidden="1">'Attach 5'!$A$1:$E$28</definedName>
    <definedName name="Z_82C64B11_1F50_45B5_B7BB_9F1DC733C833_.wvu.PrintArea" localSheetId="11" hidden="1">'Attach 6'!$A$1:$E$27</definedName>
    <definedName name="Z_82C64B11_1F50_45B5_B7BB_9F1DC733C833_.wvu.PrintArea" localSheetId="12" hidden="1">'Attach 7'!$A$1:$E$28</definedName>
    <definedName name="Z_82C64B11_1F50_45B5_B7BB_9F1DC733C833_.wvu.PrintArea" localSheetId="13" hidden="1">'Attach 9'!$A$1:$E$52</definedName>
    <definedName name="Z_82C64B11_1F50_45B5_B7BB_9F1DC733C833_.wvu.PrintArea" localSheetId="27" hidden="1">'Bid Form 1st Envelope '!$A$1:$F$122</definedName>
    <definedName name="Z_82C64B11_1F50_45B5_B7BB_9F1DC733C833_.wvu.PrintArea" localSheetId="2" hidden="1">'Names of Bidder'!$B$1:$D$36</definedName>
    <definedName name="Z_82C64B11_1F50_45B5_B7BB_9F1DC733C833_.wvu.PrintTitles" localSheetId="13" hidden="1">'Attach 9'!$18:$18</definedName>
    <definedName name="Z_82C64B11_1F50_45B5_B7BB_9F1DC733C833_.wvu.Rows" localSheetId="20" hidden="1">'Attach 15'!$15:$15</definedName>
    <definedName name="Z_82C64B11_1F50_45B5_B7BB_9F1DC733C833_.wvu.Rows" localSheetId="22" hidden="1">'Attach 17'!$26:$26,'Attach 17'!$32:$209</definedName>
    <definedName name="Z_82C64B11_1F50_45B5_B7BB_9F1DC733C833_.wvu.Rows" localSheetId="23" hidden="1">'Attach 18'!$13:$13</definedName>
    <definedName name="Z_82C64B11_1F50_45B5_B7BB_9F1DC733C833_.wvu.Rows" localSheetId="24" hidden="1">'Attach 19'!$13:$13,'Attach 19'!$20:$28</definedName>
    <definedName name="Z_82C64B11_1F50_45B5_B7BB_9F1DC733C833_.wvu.Rows" localSheetId="26" hidden="1">'Attach 23'!$12:$12,'Attach 23'!$19:$24</definedName>
    <definedName name="Z_82C64B11_1F50_45B5_B7BB_9F1DC733C833_.wvu.Rows" localSheetId="8" hidden="1">'Attach 5'!$4:$4</definedName>
    <definedName name="Z_82C64B11_1F50_45B5_B7BB_9F1DC733C833_.wvu.Rows" localSheetId="27" hidden="1">'Bid Form 1st Envelope '!$46:$46</definedName>
    <definedName name="Z_82C64B11_1F50_45B5_B7BB_9F1DC733C833_.wvu.Rows" localSheetId="2" hidden="1">'Names of Bidder'!$28:$30</definedName>
    <definedName name="Z_82E8A0F5_0020_4355_95CF_28601763A783_.wvu.Cols" localSheetId="20" hidden="1">'Attach 15'!$H:$H</definedName>
    <definedName name="Z_82E8A0F5_0020_4355_95CF_28601763A783_.wvu.Cols" localSheetId="8" hidden="1">'Attach 5'!$H:$H</definedName>
    <definedName name="Z_82E8A0F5_0020_4355_95CF_28601763A783_.wvu.Cols" localSheetId="11" hidden="1">'Attach 6'!$H:$H</definedName>
    <definedName name="Z_82E8A0F5_0020_4355_95CF_28601763A783_.wvu.PrintArea" localSheetId="14" hidden="1">'Attach 10'!$A$1:$E$22</definedName>
    <definedName name="Z_82E8A0F5_0020_4355_95CF_28601763A783_.wvu.PrintArea" localSheetId="15" hidden="1">'Attach 11'!$A$1:$E$28</definedName>
    <definedName name="Z_82E8A0F5_0020_4355_95CF_28601763A783_.wvu.PrintArea" localSheetId="17" hidden="1">'Attach 13'!$A$1:$E$21</definedName>
    <definedName name="Z_82E8A0F5_0020_4355_95CF_28601763A783_.wvu.PrintArea" localSheetId="18" hidden="1">'Attach 14'!$A$1:$E$29</definedName>
    <definedName name="Z_82E8A0F5_0020_4355_95CF_28601763A783_.wvu.PrintArea" localSheetId="19" hidden="1">'Attach 14-IP'!$A$8:$I$222</definedName>
    <definedName name="Z_82E8A0F5_0020_4355_95CF_28601763A783_.wvu.PrintArea" localSheetId="20" hidden="1">'Attach 15'!$A$1:$E$84</definedName>
    <definedName name="Z_82E8A0F5_0020_4355_95CF_28601763A783_.wvu.PrintArea" localSheetId="21" hidden="1">'Attach 16'!$A$1:$L$94</definedName>
    <definedName name="Z_82E8A0F5_0020_4355_95CF_28601763A783_.wvu.PrintArea" localSheetId="22" hidden="1">'Attach 17'!$A$1:$E$33</definedName>
    <definedName name="Z_82E8A0F5_0020_4355_95CF_28601763A783_.wvu.PrintArea" localSheetId="24" hidden="1">'Attach 19'!$A$1:$E$31</definedName>
    <definedName name="Z_82E8A0F5_0020_4355_95CF_28601763A783_.wvu.PrintArea" localSheetId="26" hidden="1">'Attach 23'!$A$1:$E$27</definedName>
    <definedName name="Z_82E8A0F5_0020_4355_95CF_28601763A783_.wvu.PrintArea" localSheetId="3" hidden="1">'Attach 3(JV)'!$A$1:$E$28</definedName>
    <definedName name="Z_82E8A0F5_0020_4355_95CF_28601763A783_.wvu.PrintArea" localSheetId="5" hidden="1">'Attach 4'!$A$1:$G$25</definedName>
    <definedName name="Z_82E8A0F5_0020_4355_95CF_28601763A783_.wvu.PrintArea" localSheetId="6" hidden="1">'Attach 4 (A)'!$A$1:$E$27</definedName>
    <definedName name="Z_82E8A0F5_0020_4355_95CF_28601763A783_.wvu.PrintArea" localSheetId="7" hidden="1">'Attach 4 (B)'!$A$1:$E$26</definedName>
    <definedName name="Z_82E8A0F5_0020_4355_95CF_28601763A783_.wvu.PrintArea" localSheetId="8" hidden="1">'Attach 5'!$A$1:$E$28</definedName>
    <definedName name="Z_82E8A0F5_0020_4355_95CF_28601763A783_.wvu.PrintArea" localSheetId="11" hidden="1">'Attach 6'!$A$1:$E$28</definedName>
    <definedName name="Z_82E8A0F5_0020_4355_95CF_28601763A783_.wvu.PrintArea" localSheetId="12" hidden="1">'Attach 7'!$A$1:$E$28</definedName>
    <definedName name="Z_82E8A0F5_0020_4355_95CF_28601763A783_.wvu.PrintArea" localSheetId="13" hidden="1">'Attach 9'!$A$1:$E$52</definedName>
    <definedName name="Z_82E8A0F5_0020_4355_95CF_28601763A783_.wvu.PrintArea" localSheetId="27" hidden="1">'Bid Form 1st Envelope '!$A$1:$J$120</definedName>
    <definedName name="Z_82E8A0F5_0020_4355_95CF_28601763A783_.wvu.PrintArea" localSheetId="2" hidden="1">'Names of Bidder'!$B$1:$D$36</definedName>
    <definedName name="Z_82E8A0F5_0020_4355_95CF_28601763A783_.wvu.PrintTitles" localSheetId="13" hidden="1">'Attach 9'!$18:$18</definedName>
    <definedName name="Z_82E8A0F5_0020_4355_95CF_28601763A783_.wvu.Rows" localSheetId="20" hidden="1">'Attach 15'!$15:$15</definedName>
    <definedName name="Z_82E8A0F5_0020_4355_95CF_28601763A783_.wvu.Rows" localSheetId="22" hidden="1">'Attach 17'!$26:$26,'Attach 17'!$32:$209</definedName>
    <definedName name="Z_82E8A0F5_0020_4355_95CF_28601763A783_.wvu.Rows" localSheetId="24" hidden="1">'Attach 19'!$13:$13,'Attach 19'!$20:$28</definedName>
    <definedName name="Z_82E8A0F5_0020_4355_95CF_28601763A783_.wvu.Rows" localSheetId="26" hidden="1">'Attach 23'!$12:$12,'Attach 23'!$19:$24</definedName>
    <definedName name="Z_82E8A0F5_0020_4355_95CF_28601763A783_.wvu.Rows" localSheetId="8" hidden="1">'Attach 5'!$4:$4</definedName>
    <definedName name="Z_82E8A0F5_0020_4355_95CF_28601763A783_.wvu.Rows" localSheetId="2" hidden="1">'Names of Bidder'!$28:$30</definedName>
    <definedName name="Z_84C4A003_FCD5_4B4F_B190_62B2B742F681_.wvu.Cols" localSheetId="4" hidden="1">'Attach-3 (QR)'!$N:$O</definedName>
    <definedName name="Z_84C4A003_FCD5_4B4F_B190_62B2B742F681_.wvu.PrintArea" localSheetId="4" hidden="1">'Attach-3 (QR)'!$A$1:$I$341</definedName>
    <definedName name="Z_84C4A003_FCD5_4B4F_B190_62B2B742F681_.wvu.Rows" localSheetId="4" hidden="1">'Attach-3 (QR)'!$57:$57,'Attach-3 (QR)'!#REF!,'Attach-3 (QR)'!#REF!,'Attach-3 (QR)'!$160:$160,'Attach-3 (QR)'!#REF!,'Attach-3 (QR)'!$166:$167,'Attach-3 (QR)'!#REF!,'Attach-3 (QR)'!$218:$220,'Attach-3 (QR)'!$239:$278,'Attach-3 (QR)'!$282:$290,'Attach-3 (QR)'!$306:$316</definedName>
    <definedName name="Z_8CF338B0_8CA3_4AF4_816D_CB7A6D8E33BC_.wvu.Cols" localSheetId="20" hidden="1">'Attach 15'!$F:$F,'Attach 15'!$H:$H</definedName>
    <definedName name="Z_8CF338B0_8CA3_4AF4_816D_CB7A6D8E33BC_.wvu.Cols" localSheetId="3" hidden="1">'Attach 3(JV)'!$F:$F</definedName>
    <definedName name="Z_8CF338B0_8CA3_4AF4_816D_CB7A6D8E33BC_.wvu.Cols" localSheetId="8" hidden="1">'Attach 5'!$H:$H</definedName>
    <definedName name="Z_8CF338B0_8CA3_4AF4_816D_CB7A6D8E33BC_.wvu.Cols" localSheetId="11" hidden="1">'Attach 6'!$H:$H</definedName>
    <definedName name="Z_8CF338B0_8CA3_4AF4_816D_CB7A6D8E33BC_.wvu.Cols" localSheetId="2" hidden="1">'Names of Bidder'!$F:$G,'Names of Bidder'!$I:$I</definedName>
    <definedName name="Z_8CF338B0_8CA3_4AF4_816D_CB7A6D8E33BC_.wvu.PrintArea" localSheetId="14" hidden="1">'Attach 10'!$A$1:$E$20</definedName>
    <definedName name="Z_8CF338B0_8CA3_4AF4_816D_CB7A6D8E33BC_.wvu.PrintArea" localSheetId="15" hidden="1">'Attach 11'!$A$1:$E$28</definedName>
    <definedName name="Z_8CF338B0_8CA3_4AF4_816D_CB7A6D8E33BC_.wvu.PrintArea" localSheetId="17" hidden="1">'Attach 13'!$A$1:$E$21</definedName>
    <definedName name="Z_8CF338B0_8CA3_4AF4_816D_CB7A6D8E33BC_.wvu.PrintArea" localSheetId="18" hidden="1">'Attach 14'!$A$1:$E$29</definedName>
    <definedName name="Z_8CF338B0_8CA3_4AF4_816D_CB7A6D8E33BC_.wvu.PrintArea" localSheetId="19" hidden="1">'Attach 14-IP'!$A$8:$I$222</definedName>
    <definedName name="Z_8CF338B0_8CA3_4AF4_816D_CB7A6D8E33BC_.wvu.PrintArea" localSheetId="20" hidden="1">'Attach 15'!$A$1:$E$84</definedName>
    <definedName name="Z_8CF338B0_8CA3_4AF4_816D_CB7A6D8E33BC_.wvu.PrintArea" localSheetId="21" hidden="1">'Attach 16'!$A$1:$L$94</definedName>
    <definedName name="Z_8CF338B0_8CA3_4AF4_816D_CB7A6D8E33BC_.wvu.PrintArea" localSheetId="22" hidden="1">'Attach 17'!$A$1:$E$30</definedName>
    <definedName name="Z_8CF338B0_8CA3_4AF4_816D_CB7A6D8E33BC_.wvu.PrintArea" localSheetId="23" hidden="1">'Attach 18'!$A$1:$E$31</definedName>
    <definedName name="Z_8CF338B0_8CA3_4AF4_816D_CB7A6D8E33BC_.wvu.PrintArea" localSheetId="24" hidden="1">'Attach 19'!$A$1:$E$31</definedName>
    <definedName name="Z_8CF338B0_8CA3_4AF4_816D_CB7A6D8E33BC_.wvu.PrintArea" localSheetId="26" hidden="1">'Attach 23'!$A$1:$E$27</definedName>
    <definedName name="Z_8CF338B0_8CA3_4AF4_816D_CB7A6D8E33BC_.wvu.PrintArea" localSheetId="3" hidden="1">'Attach 3(JV)'!$A$1:$E$26</definedName>
    <definedName name="Z_8CF338B0_8CA3_4AF4_816D_CB7A6D8E33BC_.wvu.PrintArea" localSheetId="5" hidden="1">'Attach 4'!$A$1:$E$24</definedName>
    <definedName name="Z_8CF338B0_8CA3_4AF4_816D_CB7A6D8E33BC_.wvu.PrintArea" localSheetId="6" hidden="1">'Attach 4 (A)'!$A$1:$E$26</definedName>
    <definedName name="Z_8CF338B0_8CA3_4AF4_816D_CB7A6D8E33BC_.wvu.PrintArea" localSheetId="7" hidden="1">'Attach 4 (B)'!$A$1:$E$25</definedName>
    <definedName name="Z_8CF338B0_8CA3_4AF4_816D_CB7A6D8E33BC_.wvu.PrintArea" localSheetId="8" hidden="1">'Attach 5'!$A$1:$E$28</definedName>
    <definedName name="Z_8CF338B0_8CA3_4AF4_816D_CB7A6D8E33BC_.wvu.PrintArea" localSheetId="9" hidden="1">'Attach 5A'!$A$1:$E$29</definedName>
    <definedName name="Z_8CF338B0_8CA3_4AF4_816D_CB7A6D8E33BC_.wvu.PrintArea" localSheetId="10" hidden="1">'Attach 5B'!$A$1:$E$28</definedName>
    <definedName name="Z_8CF338B0_8CA3_4AF4_816D_CB7A6D8E33BC_.wvu.PrintArea" localSheetId="11" hidden="1">'Attach 6'!$A$1:$E$27</definedName>
    <definedName name="Z_8CF338B0_8CA3_4AF4_816D_CB7A6D8E33BC_.wvu.PrintArea" localSheetId="12" hidden="1">'Attach 7'!$A$1:$E$28</definedName>
    <definedName name="Z_8CF338B0_8CA3_4AF4_816D_CB7A6D8E33BC_.wvu.PrintArea" localSheetId="13" hidden="1">'Attach 9'!$A$1:$E$52</definedName>
    <definedName name="Z_8CF338B0_8CA3_4AF4_816D_CB7A6D8E33BC_.wvu.PrintArea" localSheetId="25" hidden="1">'Attach-20'!$A$1:$E$36</definedName>
    <definedName name="Z_8CF338B0_8CA3_4AF4_816D_CB7A6D8E33BC_.wvu.PrintArea" localSheetId="4" hidden="1">'Attach-3 (QR)'!$A$1:$I$340</definedName>
    <definedName name="Z_8CF338B0_8CA3_4AF4_816D_CB7A6D8E33BC_.wvu.PrintArea" localSheetId="27" hidden="1">'Bid Form 1st Envelope '!$A$1:$F$122</definedName>
    <definedName name="Z_8CF338B0_8CA3_4AF4_816D_CB7A6D8E33BC_.wvu.PrintArea" localSheetId="2" hidden="1">'Names of Bidder'!$B$1:$D$36</definedName>
    <definedName name="Z_8CF338B0_8CA3_4AF4_816D_CB7A6D8E33BC_.wvu.PrintTitles" localSheetId="13" hidden="1">'Attach 9'!$18:$18</definedName>
    <definedName name="Z_8CF338B0_8CA3_4AF4_816D_CB7A6D8E33BC_.wvu.Rows" localSheetId="15" hidden="1">'Attach 11'!$29:$85</definedName>
    <definedName name="Z_8CF338B0_8CA3_4AF4_816D_CB7A6D8E33BC_.wvu.Rows" localSheetId="20" hidden="1">'Attach 15'!$15:$15</definedName>
    <definedName name="Z_8CF338B0_8CA3_4AF4_816D_CB7A6D8E33BC_.wvu.Rows" localSheetId="21" hidden="1">'Attach 16'!$89:$92</definedName>
    <definedName name="Z_8CF338B0_8CA3_4AF4_816D_CB7A6D8E33BC_.wvu.Rows" localSheetId="22" hidden="1">'Attach 17'!$26:$26,'Attach 17'!$32:$209</definedName>
    <definedName name="Z_8CF338B0_8CA3_4AF4_816D_CB7A6D8E33BC_.wvu.Rows" localSheetId="23" hidden="1">'Attach 18'!$13:$13</definedName>
    <definedName name="Z_8CF338B0_8CA3_4AF4_816D_CB7A6D8E33BC_.wvu.Rows" localSheetId="24" hidden="1">'Attach 19'!$13:$13,'Attach 19'!$20:$28</definedName>
    <definedName name="Z_8CF338B0_8CA3_4AF4_816D_CB7A6D8E33BC_.wvu.Rows" localSheetId="26" hidden="1">'Attach 23'!$12:$12,'Attach 23'!$19:$24</definedName>
    <definedName name="Z_8CF338B0_8CA3_4AF4_816D_CB7A6D8E33BC_.wvu.Rows" localSheetId="8" hidden="1">'Attach 5'!$4:$4</definedName>
    <definedName name="Z_8CF338B0_8CA3_4AF4_816D_CB7A6D8E33BC_.wvu.Rows" localSheetId="25" hidden="1">'Attach-20'!$13:$13</definedName>
    <definedName name="Z_8CF338B0_8CA3_4AF4_816D_CB7A6D8E33BC_.wvu.Rows" localSheetId="4" hidden="1">'Attach-3 (QR)'!$85:$85,'Attach-3 (QR)'!$144:$151,'Attach-3 (QR)'!$240:$277</definedName>
    <definedName name="Z_8CF338B0_8CA3_4AF4_816D_CB7A6D8E33BC_.wvu.Rows" localSheetId="2" hidden="1">'Names of Bidder'!$11:$11,'Names of Bidder'!$28:$30</definedName>
    <definedName name="Z_8E7B022F_1113_4BA2_B2BA_8EDBE02A2557_.wvu.PrintArea" localSheetId="14" hidden="1">'Attach 10'!$A$1:$E$22</definedName>
    <definedName name="Z_8E7B022F_1113_4BA2_B2BA_8EDBE02A2557_.wvu.PrintArea" localSheetId="15" hidden="1">'Attach 11'!$A$1:$E$84</definedName>
    <definedName name="Z_8E7B022F_1113_4BA2_B2BA_8EDBE02A2557_.wvu.PrintArea" localSheetId="16" hidden="1">'Attach 12'!$B$1:$G$29</definedName>
    <definedName name="Z_8E7B022F_1113_4BA2_B2BA_8EDBE02A2557_.wvu.PrintArea" localSheetId="17" hidden="1">'Attach 13'!$A$1:$E$23</definedName>
    <definedName name="Z_8E7B022F_1113_4BA2_B2BA_8EDBE02A2557_.wvu.PrintArea" localSheetId="18" hidden="1">'Attach 14'!$A$1:$E$29</definedName>
    <definedName name="Z_8E7B022F_1113_4BA2_B2BA_8EDBE02A2557_.wvu.PrintArea" localSheetId="20" hidden="1">'Attach 15'!$A$1:$E$85</definedName>
    <definedName name="Z_8E7B022F_1113_4BA2_B2BA_8EDBE02A2557_.wvu.PrintArea" localSheetId="21" hidden="1">'Attach 16'!$A$1:$L$94</definedName>
    <definedName name="Z_8E7B022F_1113_4BA2_B2BA_8EDBE02A2557_.wvu.PrintArea" localSheetId="24" hidden="1">'Attach 19'!$A$1:$E$35</definedName>
    <definedName name="Z_8E7B022F_1113_4BA2_B2BA_8EDBE02A2557_.wvu.PrintArea" localSheetId="26" hidden="1">'Attach 23'!$A$1:$E$31</definedName>
    <definedName name="Z_8E7B022F_1113_4BA2_B2BA_8EDBE02A2557_.wvu.PrintArea" localSheetId="3" hidden="1">'Attach 3(JV)'!$A$1:$E$28</definedName>
    <definedName name="Z_8E7B022F_1113_4BA2_B2BA_8EDBE02A2557_.wvu.PrintArea" localSheetId="5" hidden="1">'Attach 4'!$A$1:$E$25</definedName>
    <definedName name="Z_8E7B022F_1113_4BA2_B2BA_8EDBE02A2557_.wvu.PrintArea" localSheetId="6" hidden="1">'Attach 4 (A)'!$A$1:$E$27</definedName>
    <definedName name="Z_8E7B022F_1113_4BA2_B2BA_8EDBE02A2557_.wvu.PrintArea" localSheetId="7" hidden="1">'Attach 4 (B)'!$A$1:$E$26</definedName>
    <definedName name="Z_8E7B022F_1113_4BA2_B2BA_8EDBE02A2557_.wvu.PrintArea" localSheetId="8" hidden="1">'Attach 5'!$A$1:$E$29</definedName>
    <definedName name="Z_8E7B022F_1113_4BA2_B2BA_8EDBE02A2557_.wvu.PrintArea" localSheetId="11" hidden="1">'Attach 6'!$A$1:$E$51</definedName>
    <definedName name="Z_8E7B022F_1113_4BA2_B2BA_8EDBE02A2557_.wvu.PrintArea" localSheetId="12" hidden="1">'Attach 7'!$A$1:$E$28</definedName>
    <definedName name="Z_8E7B022F_1113_4BA2_B2BA_8EDBE02A2557_.wvu.PrintArea" localSheetId="13" hidden="1">'Attach 9'!$A$1:$E$58</definedName>
    <definedName name="Z_8E7B022F_1113_4BA2_B2BA_8EDBE02A2557_.wvu.PrintArea" localSheetId="27" hidden="1">'Bid Form 1st Envelope '!$A$1:$F$122</definedName>
    <definedName name="Z_8E7B022F_1113_4BA2_B2BA_8EDBE02A2557_.wvu.PrintArea" localSheetId="2" hidden="1">'Names of Bidder'!$B$1:$D$36</definedName>
    <definedName name="Z_8E7B022F_1113_4BA2_B2BA_8EDBE02A2557_.wvu.PrintTitles" localSheetId="16" hidden="1">'Attach 12'!#REF!</definedName>
    <definedName name="Z_8E7B022F_1113_4BA2_B2BA_8EDBE02A2557_.wvu.PrintTitles" localSheetId="13" hidden="1">'Attach 9'!$18:$18</definedName>
    <definedName name="Z_906C1F80_87B7_4777_98E9_010D55358499_.wvu.Cols" localSheetId="16" hidden="1">'Attach 12'!$G:$G,'Attach 12'!$I:$I</definedName>
    <definedName name="Z_906C1F80_87B7_4777_98E9_010D55358499_.wvu.PrintArea" localSheetId="16" hidden="1">'Attach 12'!$A$1:$F$29</definedName>
    <definedName name="Z_906C1F80_87B7_4777_98E9_010D55358499_.wvu.Rows" localSheetId="16" hidden="1">'Attach 12'!$17:$29,'Attach 12'!#REF!,'Attach 12'!#REF!,'Attach 12'!$114:$201</definedName>
    <definedName name="Z_9E668EC9_7875_454E_BDE6_15A2D20AC8D2_.wvu.Cols" localSheetId="16" hidden="1">'Attach 12'!$G:$I</definedName>
    <definedName name="Z_9E668EC9_7875_454E_BDE6_15A2D20AC8D2_.wvu.PrintArea" localSheetId="16" hidden="1">'Attach 12'!$A$1:$F$117</definedName>
    <definedName name="Z_9E668EC9_7875_454E_BDE6_15A2D20AC8D2_.wvu.Rows" localSheetId="16" hidden="1">'Attach 12'!#REF!,'Attach 12'!#REF!</definedName>
    <definedName name="Z_9EDBA9B2_46ED_415A_B10B_329571C4D4AF_.wvu.Cols" localSheetId="16" hidden="1">'Attach 12'!$G:$G,'Attach 12'!$I:$I</definedName>
    <definedName name="Z_9EDBA9B2_46ED_415A_B10B_329571C4D4AF_.wvu.PrintArea" localSheetId="16" hidden="1">'Attach 12'!$A$1:$F$29</definedName>
    <definedName name="Z_9EDBA9B2_46ED_415A_B10B_329571C4D4AF_.wvu.Rows" localSheetId="16" hidden="1">'Attach 12'!#REF!,'Attach 12'!#REF!,'Attach 12'!#REF!,'Attach 12'!#REF!,'Attach 12'!#REF!,'Attach 12'!#REF!,'Attach 12'!#REF!,'Attach 12'!#REF!,'Attach 12'!#REF!,'Attach 12'!#REF!,'Attach 12'!#REF!,'Attach 12'!#REF!,'Attach 12'!$114:$201</definedName>
    <definedName name="Z_9F8CD454_46B1_47B9_9F5F_73ED69AC40D4_.wvu.Cols" localSheetId="16" hidden="1">'Attach 12'!$I:$I</definedName>
    <definedName name="Z_9F8CD454_46B1_47B9_9F5F_73ED69AC40D4_.wvu.Cols" localSheetId="4" hidden="1">'Attach-3 (QR)'!$N:$O</definedName>
    <definedName name="Z_9F8CD454_46B1_47B9_9F5F_73ED69AC40D4_.wvu.PrintArea" localSheetId="16" hidden="1">'Attach 12'!$A$1:$F$29</definedName>
    <definedName name="Z_9F8CD454_46B1_47B9_9F5F_73ED69AC40D4_.wvu.PrintArea" localSheetId="4" hidden="1">'Attach-3 (QR)'!$A$1:$I$341</definedName>
    <definedName name="Z_9F8CD454_46B1_47B9_9F5F_73ED69AC40D4_.wvu.Rows" localSheetId="16" hidden="1">'Attach 12'!$17:$19,'Attach 12'!#REF!,'Attach 12'!#REF!,'Attach 12'!#REF!,'Attach 12'!#REF!,'Attach 12'!#REF!,'Attach 12'!#REF!,'Attach 12'!#REF!,'Attach 12'!#REF!,'Attach 12'!$114:$201</definedName>
    <definedName name="Z_9F8CD454_46B1_47B9_9F5F_73ED69AC40D4_.wvu.Rows" localSheetId="4" hidden="1">'Attach-3 (QR)'!#REF!,'Attach-3 (QR)'!#REF!,'Attach-3 (QR)'!$160:$160,'Attach-3 (QR)'!$164:$164,'Attach-3 (QR)'!$166:$167,'Attach-3 (QR)'!#REF!,'Attach-3 (QR)'!$218:$220,'Attach-3 (QR)'!$247:$277,'Attach-3 (QR)'!$282:$290</definedName>
    <definedName name="Z_A317F5C2_E44F_4A46_8833_2AE6CAE06F6E_.wvu.Cols" localSheetId="4" hidden="1">'Attach-3 (QR)'!$N:$O</definedName>
    <definedName name="Z_A317F5C2_E44F_4A46_8833_2AE6CAE06F6E_.wvu.PrintArea" localSheetId="4" hidden="1">'Attach-3 (QR)'!$A$1:$I$341</definedName>
    <definedName name="Z_A317F5C2_E44F_4A46_8833_2AE6CAE06F6E_.wvu.Rows" localSheetId="4" hidden="1">'Attach-3 (QR)'!#REF!,'Attach-3 (QR)'!#REF!,'Attach-3 (QR)'!#REF!,'Attach-3 (QR)'!$218:$220</definedName>
    <definedName name="Z_A3F641DF_CF1D_48E3_AFDC_E52726A449CB_.wvu.PrintArea" localSheetId="14" hidden="1">'Attach 10'!$A$1:$E$23</definedName>
    <definedName name="Z_A3F641DF_CF1D_48E3_AFDC_E52726A449CB_.wvu.PrintArea" localSheetId="15" hidden="1">'Attach 11'!$A$1:$E$84</definedName>
    <definedName name="Z_A3F641DF_CF1D_48E3_AFDC_E52726A449CB_.wvu.PrintArea" localSheetId="16" hidden="1">'Attach 12'!$B$1:$G$29</definedName>
    <definedName name="Z_A3F641DF_CF1D_48E3_AFDC_E52726A449CB_.wvu.PrintArea" localSheetId="17" hidden="1">'Attach 13'!$A$1:$E$24</definedName>
    <definedName name="Z_A3F641DF_CF1D_48E3_AFDC_E52726A449CB_.wvu.PrintArea" localSheetId="18" hidden="1">'Attach 14'!$A$1:$E$30</definedName>
    <definedName name="Z_A3F641DF_CF1D_48E3_AFDC_E52726A449CB_.wvu.PrintArea" localSheetId="20" hidden="1">'Attach 15'!$A$1:$E$86</definedName>
    <definedName name="Z_A3F641DF_CF1D_48E3_AFDC_E52726A449CB_.wvu.PrintArea" localSheetId="21" hidden="1">'Attach 16'!$A$1:$L$94</definedName>
    <definedName name="Z_A3F641DF_CF1D_48E3_AFDC_E52726A449CB_.wvu.PrintArea" localSheetId="24" hidden="1">'Attach 19'!$A$1:$E$35</definedName>
    <definedName name="Z_A3F641DF_CF1D_48E3_AFDC_E52726A449CB_.wvu.PrintArea" localSheetId="26" hidden="1">'Attach 23'!$A$1:$E$31</definedName>
    <definedName name="Z_A3F641DF_CF1D_48E3_AFDC_E52726A449CB_.wvu.PrintArea" localSheetId="3" hidden="1">'Attach 3(JV)'!$A$1:$E$28</definedName>
    <definedName name="Z_A3F641DF_CF1D_48E3_AFDC_E52726A449CB_.wvu.PrintArea" localSheetId="5" hidden="1">'Attach 4'!$A$1:$E$24</definedName>
    <definedName name="Z_A3F641DF_CF1D_48E3_AFDC_E52726A449CB_.wvu.PrintArea" localSheetId="6" hidden="1">'Attach 4 (A)'!$A$1:$E$27</definedName>
    <definedName name="Z_A3F641DF_CF1D_48E3_AFDC_E52726A449CB_.wvu.PrintArea" localSheetId="7" hidden="1">'Attach 4 (B)'!$A$1:$E$26</definedName>
    <definedName name="Z_A3F641DF_CF1D_48E3_AFDC_E52726A449CB_.wvu.PrintArea" localSheetId="8" hidden="1">'Attach 5'!$A$1:$E$28</definedName>
    <definedName name="Z_A3F641DF_CF1D_48E3_AFDC_E52726A449CB_.wvu.PrintArea" localSheetId="11" hidden="1">'Attach 6'!$A$1:$E$52</definedName>
    <definedName name="Z_A3F641DF_CF1D_48E3_AFDC_E52726A449CB_.wvu.PrintArea" localSheetId="12" hidden="1">'Attach 7'!$A$1:$E$28</definedName>
    <definedName name="Z_A3F641DF_CF1D_48E3_AFDC_E52726A449CB_.wvu.PrintArea" localSheetId="13" hidden="1">'Attach 9'!$A$1:$E$58</definedName>
    <definedName name="Z_A3F641DF_CF1D_48E3_AFDC_E52726A449CB_.wvu.PrintArea" localSheetId="27" hidden="1">'Bid Form 1st Envelope '!$A$1:$F$122</definedName>
    <definedName name="Z_A3F641DF_CF1D_48E3_AFDC_E52726A449CB_.wvu.PrintArea" localSheetId="2" hidden="1">'Names of Bidder'!$B$1:$D$36</definedName>
    <definedName name="Z_A3F641DF_CF1D_48E3_AFDC_E52726A449CB_.wvu.PrintTitles" localSheetId="16" hidden="1">'Attach 12'!#REF!</definedName>
    <definedName name="Z_A3F641DF_CF1D_48E3_AFDC_E52726A449CB_.wvu.PrintTitles" localSheetId="13" hidden="1">'Attach 9'!$18:$18</definedName>
    <definedName name="Z_AA750348_930C_43DE_ADD0_8D60980F5013_.wvu.Cols" localSheetId="20" hidden="1">'Attach 15'!$H:$H</definedName>
    <definedName name="Z_AA750348_930C_43DE_ADD0_8D60980F5013_.wvu.Cols" localSheetId="8" hidden="1">'Attach 5'!$H:$H</definedName>
    <definedName name="Z_AA750348_930C_43DE_ADD0_8D60980F5013_.wvu.Cols" localSheetId="11" hidden="1">'Attach 6'!$H:$H</definedName>
    <definedName name="Z_AA750348_930C_43DE_ADD0_8D60980F5013_.wvu.PrintArea" localSheetId="14" hidden="1">'Attach 10'!$A$1:$E$20</definedName>
    <definedName name="Z_AA750348_930C_43DE_ADD0_8D60980F5013_.wvu.PrintArea" localSheetId="15" hidden="1">'Attach 11'!$A$1:$E$28</definedName>
    <definedName name="Z_AA750348_930C_43DE_ADD0_8D60980F5013_.wvu.PrintArea" localSheetId="17" hidden="1">'Attach 13'!$A$1:$E$21</definedName>
    <definedName name="Z_AA750348_930C_43DE_ADD0_8D60980F5013_.wvu.PrintArea" localSheetId="18" hidden="1">'Attach 14'!$A$1:$E$29</definedName>
    <definedName name="Z_AA750348_930C_43DE_ADD0_8D60980F5013_.wvu.PrintArea" localSheetId="19" hidden="1">'Attach 14-IP'!$A$8:$I$222</definedName>
    <definedName name="Z_AA750348_930C_43DE_ADD0_8D60980F5013_.wvu.PrintArea" localSheetId="20" hidden="1">'Attach 15'!$A$1:$E$84</definedName>
    <definedName name="Z_AA750348_930C_43DE_ADD0_8D60980F5013_.wvu.PrintArea" localSheetId="21" hidden="1">'Attach 16'!$A$1:$L$94</definedName>
    <definedName name="Z_AA750348_930C_43DE_ADD0_8D60980F5013_.wvu.PrintArea" localSheetId="22" hidden="1">'Attach 17'!$A$1:$E$30</definedName>
    <definedName name="Z_AA750348_930C_43DE_ADD0_8D60980F5013_.wvu.PrintArea" localSheetId="23" hidden="1">'Attach 18'!$A$1:$E$31</definedName>
    <definedName name="Z_AA750348_930C_43DE_ADD0_8D60980F5013_.wvu.PrintArea" localSheetId="24" hidden="1">'Attach 19'!$A$1:$E$31</definedName>
    <definedName name="Z_AA750348_930C_43DE_ADD0_8D60980F5013_.wvu.PrintArea" localSheetId="26" hidden="1">'Attach 23'!$A$1:$E$27</definedName>
    <definedName name="Z_AA750348_930C_43DE_ADD0_8D60980F5013_.wvu.PrintArea" localSheetId="3" hidden="1">'Attach 3(JV)'!$A$1:$E$26</definedName>
    <definedName name="Z_AA750348_930C_43DE_ADD0_8D60980F5013_.wvu.PrintArea" localSheetId="5" hidden="1">'Attach 4'!$A$1:$E$24</definedName>
    <definedName name="Z_AA750348_930C_43DE_ADD0_8D60980F5013_.wvu.PrintArea" localSheetId="6" hidden="1">'Attach 4 (A)'!$A$1:$E$26</definedName>
    <definedName name="Z_AA750348_930C_43DE_ADD0_8D60980F5013_.wvu.PrintArea" localSheetId="7" hidden="1">'Attach 4 (B)'!$A$1:$E$25</definedName>
    <definedName name="Z_AA750348_930C_43DE_ADD0_8D60980F5013_.wvu.PrintArea" localSheetId="8" hidden="1">'Attach 5'!$A$1:$E$28</definedName>
    <definedName name="Z_AA750348_930C_43DE_ADD0_8D60980F5013_.wvu.PrintArea" localSheetId="9" hidden="1">'Attach 5A'!$A$1:$E$29</definedName>
    <definedName name="Z_AA750348_930C_43DE_ADD0_8D60980F5013_.wvu.PrintArea" localSheetId="10" hidden="1">'Attach 5B'!$A$1:$E$28</definedName>
    <definedName name="Z_AA750348_930C_43DE_ADD0_8D60980F5013_.wvu.PrintArea" localSheetId="11" hidden="1">'Attach 6'!$A$1:$E$27</definedName>
    <definedName name="Z_AA750348_930C_43DE_ADD0_8D60980F5013_.wvu.PrintArea" localSheetId="12" hidden="1">'Attach 7'!$A$1:$E$28</definedName>
    <definedName name="Z_AA750348_930C_43DE_ADD0_8D60980F5013_.wvu.PrintArea" localSheetId="13" hidden="1">'Attach 9'!$A$1:$E$52</definedName>
    <definedName name="Z_AA750348_930C_43DE_ADD0_8D60980F5013_.wvu.PrintArea" localSheetId="25" hidden="1">'Attach-20'!$A$1:$E$36</definedName>
    <definedName name="Z_AA750348_930C_43DE_ADD0_8D60980F5013_.wvu.PrintArea" localSheetId="27" hidden="1">'Bid Form 1st Envelope '!$A$1:$F$122</definedName>
    <definedName name="Z_AA750348_930C_43DE_ADD0_8D60980F5013_.wvu.PrintArea" localSheetId="2" hidden="1">'Names of Bidder'!$B$1:$D$36</definedName>
    <definedName name="Z_AA750348_930C_43DE_ADD0_8D60980F5013_.wvu.PrintTitles" localSheetId="13" hidden="1">'Attach 9'!$18:$18</definedName>
    <definedName name="Z_AA750348_930C_43DE_ADD0_8D60980F5013_.wvu.Rows" localSheetId="15" hidden="1">'Attach 11'!$29:$85</definedName>
    <definedName name="Z_AA750348_930C_43DE_ADD0_8D60980F5013_.wvu.Rows" localSheetId="20" hidden="1">'Attach 15'!$15:$15</definedName>
    <definedName name="Z_AA750348_930C_43DE_ADD0_8D60980F5013_.wvu.Rows" localSheetId="22" hidden="1">'Attach 17'!$26:$26,'Attach 17'!$32:$209</definedName>
    <definedName name="Z_AA750348_930C_43DE_ADD0_8D60980F5013_.wvu.Rows" localSheetId="23" hidden="1">'Attach 18'!$13:$13</definedName>
    <definedName name="Z_AA750348_930C_43DE_ADD0_8D60980F5013_.wvu.Rows" localSheetId="24" hidden="1">'Attach 19'!$13:$13,'Attach 19'!$20:$28</definedName>
    <definedName name="Z_AA750348_930C_43DE_ADD0_8D60980F5013_.wvu.Rows" localSheetId="26" hidden="1">'Attach 23'!$12:$12,'Attach 23'!$19:$24</definedName>
    <definedName name="Z_AA750348_930C_43DE_ADD0_8D60980F5013_.wvu.Rows" localSheetId="8" hidden="1">'Attach 5'!$4:$4</definedName>
    <definedName name="Z_AA750348_930C_43DE_ADD0_8D60980F5013_.wvu.Rows" localSheetId="25" hidden="1">'Attach-20'!$13:$13</definedName>
    <definedName name="Z_AA750348_930C_43DE_ADD0_8D60980F5013_.wvu.Rows" localSheetId="2" hidden="1">'Names of Bidder'!$28:$30</definedName>
    <definedName name="Z_AF19F13B_761B_48FB_A70F_9439A4D7530B_.wvu.Cols" localSheetId="4" hidden="1">'Attach-3 (QR)'!$N:$O</definedName>
    <definedName name="Z_AF19F13B_761B_48FB_A70F_9439A4D7530B_.wvu.PrintArea" localSheetId="4" hidden="1">'Attach-3 (QR)'!$A$1:$I$341</definedName>
    <definedName name="Z_AF19F13B_761B_48FB_A70F_9439A4D7530B_.wvu.Rows" localSheetId="4" hidden="1">'Attach-3 (QR)'!#REF!,'Attach-3 (QR)'!$160:$160,'Attach-3 (QR)'!#REF!,'Attach-3 (QR)'!$167:$167,'Attach-3 (QR)'!$218:$220,'Attach-3 (QR)'!$247:$277,'Attach-3 (QR)'!$288:$290</definedName>
    <definedName name="Z_B07A37BF_D9F4_4586_9D27_CDE2FA2D1222_.wvu.Cols" localSheetId="16" hidden="1">'Attach 12'!$G:$I</definedName>
    <definedName name="Z_B07A37BF_D9F4_4586_9D27_CDE2FA2D1222_.wvu.PrintArea" localSheetId="16" hidden="1">'Attach 12'!$A$1:$F$117</definedName>
    <definedName name="Z_B07A37BF_D9F4_4586_9D27_CDE2FA2D1222_.wvu.Rows" localSheetId="16" hidden="1">'Attach 12'!#REF!</definedName>
    <definedName name="Z_B07CB001_8FAF_40AD_8AD5_A65A64B33B35_.wvu.Cols" localSheetId="20" hidden="1">'Attach 15'!$F:$F,'Attach 15'!$H:$H</definedName>
    <definedName name="Z_B07CB001_8FAF_40AD_8AD5_A65A64B33B35_.wvu.Cols" localSheetId="3" hidden="1">'Attach 3(JV)'!$F:$F</definedName>
    <definedName name="Z_B07CB001_8FAF_40AD_8AD5_A65A64B33B35_.wvu.Cols" localSheetId="8" hidden="1">'Attach 5'!$H:$H</definedName>
    <definedName name="Z_B07CB001_8FAF_40AD_8AD5_A65A64B33B35_.wvu.Cols" localSheetId="11" hidden="1">'Attach 6'!$H:$H</definedName>
    <definedName name="Z_B07CB001_8FAF_40AD_8AD5_A65A64B33B35_.wvu.Cols" localSheetId="2" hidden="1">'Names of Bidder'!$F:$G,'Names of Bidder'!$I:$I</definedName>
    <definedName name="Z_B07CB001_8FAF_40AD_8AD5_A65A64B33B35_.wvu.PrintArea" localSheetId="14" hidden="1">'Attach 10'!$A$1:$E$20</definedName>
    <definedName name="Z_B07CB001_8FAF_40AD_8AD5_A65A64B33B35_.wvu.PrintArea" localSheetId="15" hidden="1">'Attach 11'!$A$1:$E$28</definedName>
    <definedName name="Z_B07CB001_8FAF_40AD_8AD5_A65A64B33B35_.wvu.PrintArea" localSheetId="17" hidden="1">'Attach 13'!$A$1:$E$21</definedName>
    <definedName name="Z_B07CB001_8FAF_40AD_8AD5_A65A64B33B35_.wvu.PrintArea" localSheetId="18" hidden="1">'Attach 14'!$A$1:$E$29</definedName>
    <definedName name="Z_B07CB001_8FAF_40AD_8AD5_A65A64B33B35_.wvu.PrintArea" localSheetId="19" hidden="1">'Attach 14-IP'!$A$8:$I$222</definedName>
    <definedName name="Z_B07CB001_8FAF_40AD_8AD5_A65A64B33B35_.wvu.PrintArea" localSheetId="20" hidden="1">'Attach 15'!$A$1:$E$84</definedName>
    <definedName name="Z_B07CB001_8FAF_40AD_8AD5_A65A64B33B35_.wvu.PrintArea" localSheetId="21" hidden="1">'Attach 16'!$A$1:$L$94</definedName>
    <definedName name="Z_B07CB001_8FAF_40AD_8AD5_A65A64B33B35_.wvu.PrintArea" localSheetId="22" hidden="1">'Attach 17'!$A$1:$E$30</definedName>
    <definedName name="Z_B07CB001_8FAF_40AD_8AD5_A65A64B33B35_.wvu.PrintArea" localSheetId="23" hidden="1">'Attach 18'!$A$1:$E$31</definedName>
    <definedName name="Z_B07CB001_8FAF_40AD_8AD5_A65A64B33B35_.wvu.PrintArea" localSheetId="24" hidden="1">'Attach 19'!$A$1:$E$31</definedName>
    <definedName name="Z_B07CB001_8FAF_40AD_8AD5_A65A64B33B35_.wvu.PrintArea" localSheetId="26" hidden="1">'Attach 23'!$A$1:$E$27</definedName>
    <definedName name="Z_B07CB001_8FAF_40AD_8AD5_A65A64B33B35_.wvu.PrintArea" localSheetId="3" hidden="1">'Attach 3(JV)'!$A$1:$E$26</definedName>
    <definedName name="Z_B07CB001_8FAF_40AD_8AD5_A65A64B33B35_.wvu.PrintArea" localSheetId="5" hidden="1">'Attach 4'!$A$1:$E$24</definedName>
    <definedName name="Z_B07CB001_8FAF_40AD_8AD5_A65A64B33B35_.wvu.PrintArea" localSheetId="6" hidden="1">'Attach 4 (A)'!$A$1:$E$26</definedName>
    <definedName name="Z_B07CB001_8FAF_40AD_8AD5_A65A64B33B35_.wvu.PrintArea" localSheetId="7" hidden="1">'Attach 4 (B)'!$A$1:$E$25</definedName>
    <definedName name="Z_B07CB001_8FAF_40AD_8AD5_A65A64B33B35_.wvu.PrintArea" localSheetId="8" hidden="1">'Attach 5'!$A$1:$E$28</definedName>
    <definedName name="Z_B07CB001_8FAF_40AD_8AD5_A65A64B33B35_.wvu.PrintArea" localSheetId="9" hidden="1">'Attach 5A'!$A$1:$E$29</definedName>
    <definedName name="Z_B07CB001_8FAF_40AD_8AD5_A65A64B33B35_.wvu.PrintArea" localSheetId="10" hidden="1">'Attach 5B'!$A$1:$E$28</definedName>
    <definedName name="Z_B07CB001_8FAF_40AD_8AD5_A65A64B33B35_.wvu.PrintArea" localSheetId="11" hidden="1">'Attach 6'!$A$1:$E$27</definedName>
    <definedName name="Z_B07CB001_8FAF_40AD_8AD5_A65A64B33B35_.wvu.PrintArea" localSheetId="12" hidden="1">'Attach 7'!$A$1:$E$28</definedName>
    <definedName name="Z_B07CB001_8FAF_40AD_8AD5_A65A64B33B35_.wvu.PrintArea" localSheetId="13" hidden="1">'Attach 9'!$A$1:$E$52</definedName>
    <definedName name="Z_B07CB001_8FAF_40AD_8AD5_A65A64B33B35_.wvu.PrintArea" localSheetId="25" hidden="1">'Attach-20'!$A$1:$E$36</definedName>
    <definedName name="Z_B07CB001_8FAF_40AD_8AD5_A65A64B33B35_.wvu.PrintArea" localSheetId="4" hidden="1">'Attach-3 (QR)'!$A$1:$I$340</definedName>
    <definedName name="Z_B07CB001_8FAF_40AD_8AD5_A65A64B33B35_.wvu.PrintArea" localSheetId="27" hidden="1">'Bid Form 1st Envelope '!$A$1:$F$122</definedName>
    <definedName name="Z_B07CB001_8FAF_40AD_8AD5_A65A64B33B35_.wvu.PrintArea" localSheetId="1" hidden="1">Cover!$A$1:$F$20</definedName>
    <definedName name="Z_B07CB001_8FAF_40AD_8AD5_A65A64B33B35_.wvu.PrintArea" localSheetId="2" hidden="1">'Names of Bidder'!$B$1:$D$36</definedName>
    <definedName name="Z_B07CB001_8FAF_40AD_8AD5_A65A64B33B35_.wvu.PrintTitles" localSheetId="13" hidden="1">'Attach 9'!$18:$18</definedName>
    <definedName name="Z_B07CB001_8FAF_40AD_8AD5_A65A64B33B35_.wvu.Rows" localSheetId="15" hidden="1">'Attach 11'!$29:$85</definedName>
    <definedName name="Z_B07CB001_8FAF_40AD_8AD5_A65A64B33B35_.wvu.Rows" localSheetId="20" hidden="1">'Attach 15'!$15:$15</definedName>
    <definedName name="Z_B07CB001_8FAF_40AD_8AD5_A65A64B33B35_.wvu.Rows" localSheetId="21" hidden="1">'Attach 16'!$89:$92</definedName>
    <definedName name="Z_B07CB001_8FAF_40AD_8AD5_A65A64B33B35_.wvu.Rows" localSheetId="22" hidden="1">'Attach 17'!$26:$26,'Attach 17'!$32:$209</definedName>
    <definedName name="Z_B07CB001_8FAF_40AD_8AD5_A65A64B33B35_.wvu.Rows" localSheetId="23" hidden="1">'Attach 18'!$13:$13</definedName>
    <definedName name="Z_B07CB001_8FAF_40AD_8AD5_A65A64B33B35_.wvu.Rows" localSheetId="24" hidden="1">'Attach 19'!$13:$13,'Attach 19'!$20:$28</definedName>
    <definedName name="Z_B07CB001_8FAF_40AD_8AD5_A65A64B33B35_.wvu.Rows" localSheetId="26" hidden="1">'Attach 23'!$12:$12,'Attach 23'!$19:$24</definedName>
    <definedName name="Z_B07CB001_8FAF_40AD_8AD5_A65A64B33B35_.wvu.Rows" localSheetId="25" hidden="1">'Attach-20'!$13:$13</definedName>
    <definedName name="Z_B07CB001_8FAF_40AD_8AD5_A65A64B33B35_.wvu.Rows" localSheetId="4" hidden="1">'Attach-3 (QR)'!$85:$85,'Attach-3 (QR)'!$144:$151,'Attach-3 (QR)'!$240:$277</definedName>
    <definedName name="Z_B07CB001_8FAF_40AD_8AD5_A65A64B33B35_.wvu.Rows" localSheetId="2" hidden="1">'Names of Bidder'!$11:$11,'Names of Bidder'!$28:$30</definedName>
    <definedName name="Z_B91EC26D_75AC_424B_8A9A_6507DA2B48E7_.wvu.PrintArea" localSheetId="22" hidden="1">'Attach 17'!$A$1:$E$33</definedName>
    <definedName name="Z_B91EC26D_75AC_424B_8A9A_6507DA2B48E7_.wvu.Rows" localSheetId="22" hidden="1">'Attach 17'!$26:$26,'Attach 17'!$32:$209</definedName>
    <definedName name="Z_BE615921_12B2_47E1_81BB_292B559B4C46_.wvu.Cols" localSheetId="20" hidden="1">'Attach 15'!$F:$F,'Attach 15'!$H:$H</definedName>
    <definedName name="Z_BE615921_12B2_47E1_81BB_292B559B4C46_.wvu.Cols" localSheetId="3" hidden="1">'Attach 3(JV)'!$F:$F</definedName>
    <definedName name="Z_BE615921_12B2_47E1_81BB_292B559B4C46_.wvu.Cols" localSheetId="8" hidden="1">'Attach 5'!$H:$H</definedName>
    <definedName name="Z_BE615921_12B2_47E1_81BB_292B559B4C46_.wvu.Cols" localSheetId="11" hidden="1">'Attach 6'!$H:$H</definedName>
    <definedName name="Z_BE615921_12B2_47E1_81BB_292B559B4C46_.wvu.Cols" localSheetId="4" hidden="1">'Attach-3 (QR)'!$J:$K</definedName>
    <definedName name="Z_BE615921_12B2_47E1_81BB_292B559B4C46_.wvu.Cols" localSheetId="2" hidden="1">'Names of Bidder'!$F:$G,'Names of Bidder'!$I:$I</definedName>
    <definedName name="Z_BE615921_12B2_47E1_81BB_292B559B4C46_.wvu.PrintArea" localSheetId="14" hidden="1">'Attach 10'!$A$1:$E$20</definedName>
    <definedName name="Z_BE615921_12B2_47E1_81BB_292B559B4C46_.wvu.PrintArea" localSheetId="15" hidden="1">'Attach 11'!$A$1:$E$28</definedName>
    <definedName name="Z_BE615921_12B2_47E1_81BB_292B559B4C46_.wvu.PrintArea" localSheetId="17" hidden="1">'Attach 13'!$A$1:$E$21</definedName>
    <definedName name="Z_BE615921_12B2_47E1_81BB_292B559B4C46_.wvu.PrintArea" localSheetId="18" hidden="1">'Attach 14'!$A$1:$E$29</definedName>
    <definedName name="Z_BE615921_12B2_47E1_81BB_292B559B4C46_.wvu.PrintArea" localSheetId="19" hidden="1">'Attach 14-IP'!$A$8:$I$222</definedName>
    <definedName name="Z_BE615921_12B2_47E1_81BB_292B559B4C46_.wvu.PrintArea" localSheetId="20" hidden="1">'Attach 15'!$A$1:$E$84</definedName>
    <definedName name="Z_BE615921_12B2_47E1_81BB_292B559B4C46_.wvu.PrintArea" localSheetId="21" hidden="1">'Attach 16'!$A$1:$L$94</definedName>
    <definedName name="Z_BE615921_12B2_47E1_81BB_292B559B4C46_.wvu.PrintArea" localSheetId="22" hidden="1">'Attach 17'!$A$1:$E$30</definedName>
    <definedName name="Z_BE615921_12B2_47E1_81BB_292B559B4C46_.wvu.PrintArea" localSheetId="23" hidden="1">'Attach 18'!$A$1:$E$31</definedName>
    <definedName name="Z_BE615921_12B2_47E1_81BB_292B559B4C46_.wvu.PrintArea" localSheetId="24" hidden="1">'Attach 19'!$A$1:$E$31</definedName>
    <definedName name="Z_BE615921_12B2_47E1_81BB_292B559B4C46_.wvu.PrintArea" localSheetId="26" hidden="1">'Attach 23'!$A$1:$E$27</definedName>
    <definedName name="Z_BE615921_12B2_47E1_81BB_292B559B4C46_.wvu.PrintArea" localSheetId="3" hidden="1">'Attach 3(JV)'!$A$1:$E$26</definedName>
    <definedName name="Z_BE615921_12B2_47E1_81BB_292B559B4C46_.wvu.PrintArea" localSheetId="5" hidden="1">'Attach 4'!$A$1:$E$24</definedName>
    <definedName name="Z_BE615921_12B2_47E1_81BB_292B559B4C46_.wvu.PrintArea" localSheetId="6" hidden="1">'Attach 4 (A)'!$A$1:$E$26</definedName>
    <definedName name="Z_BE615921_12B2_47E1_81BB_292B559B4C46_.wvu.PrintArea" localSheetId="7" hidden="1">'Attach 4 (B)'!$A$1:$E$25</definedName>
    <definedName name="Z_BE615921_12B2_47E1_81BB_292B559B4C46_.wvu.PrintArea" localSheetId="8" hidden="1">'Attach 5'!$A$1:$E$28</definedName>
    <definedName name="Z_BE615921_12B2_47E1_81BB_292B559B4C46_.wvu.PrintArea" localSheetId="9" hidden="1">'Attach 5A'!$A$1:$E$29</definedName>
    <definedName name="Z_BE615921_12B2_47E1_81BB_292B559B4C46_.wvu.PrintArea" localSheetId="10" hidden="1">'Attach 5B'!$A$1:$E$28</definedName>
    <definedName name="Z_BE615921_12B2_47E1_81BB_292B559B4C46_.wvu.PrintArea" localSheetId="11" hidden="1">'Attach 6'!$A$1:$E$27</definedName>
    <definedName name="Z_BE615921_12B2_47E1_81BB_292B559B4C46_.wvu.PrintArea" localSheetId="12" hidden="1">'Attach 7'!$A$1:$E$28</definedName>
    <definedName name="Z_BE615921_12B2_47E1_81BB_292B559B4C46_.wvu.PrintArea" localSheetId="13" hidden="1">'Attach 9'!$A$1:$E$52</definedName>
    <definedName name="Z_BE615921_12B2_47E1_81BB_292B559B4C46_.wvu.PrintArea" localSheetId="25" hidden="1">'Attach-20'!$A$1:$E$36</definedName>
    <definedName name="Z_BE615921_12B2_47E1_81BB_292B559B4C46_.wvu.PrintArea" localSheetId="4" hidden="1">'Attach-3 (QR)'!$A$1:$I$340</definedName>
    <definedName name="Z_BE615921_12B2_47E1_81BB_292B559B4C46_.wvu.PrintArea" localSheetId="27" hidden="1">'Bid Form 1st Envelope '!$A$1:$F$122</definedName>
    <definedName name="Z_BE615921_12B2_47E1_81BB_292B559B4C46_.wvu.PrintArea" localSheetId="2" hidden="1">'Names of Bidder'!$B$1:$D$36</definedName>
    <definedName name="Z_BE615921_12B2_47E1_81BB_292B559B4C46_.wvu.PrintTitles" localSheetId="13" hidden="1">'Attach 9'!$18:$18</definedName>
    <definedName name="Z_BE615921_12B2_47E1_81BB_292B559B4C46_.wvu.Rows" localSheetId="15" hidden="1">'Attach 11'!$29:$85</definedName>
    <definedName name="Z_BE615921_12B2_47E1_81BB_292B559B4C46_.wvu.Rows" localSheetId="20" hidden="1">'Attach 15'!$15:$15</definedName>
    <definedName name="Z_BE615921_12B2_47E1_81BB_292B559B4C46_.wvu.Rows" localSheetId="21" hidden="1">'Attach 16'!$89:$92</definedName>
    <definedName name="Z_BE615921_12B2_47E1_81BB_292B559B4C46_.wvu.Rows" localSheetId="22" hidden="1">'Attach 17'!$26:$26,'Attach 17'!$32:$209</definedName>
    <definedName name="Z_BE615921_12B2_47E1_81BB_292B559B4C46_.wvu.Rows" localSheetId="23" hidden="1">'Attach 18'!$13:$13</definedName>
    <definedName name="Z_BE615921_12B2_47E1_81BB_292B559B4C46_.wvu.Rows" localSheetId="24" hidden="1">'Attach 19'!$13:$13,'Attach 19'!$20:$28</definedName>
    <definedName name="Z_BE615921_12B2_47E1_81BB_292B559B4C46_.wvu.Rows" localSheetId="26" hidden="1">'Attach 23'!$12:$12,'Attach 23'!$19:$24</definedName>
    <definedName name="Z_BE615921_12B2_47E1_81BB_292B559B4C46_.wvu.Rows" localSheetId="8" hidden="1">'Attach 5'!$4:$4</definedName>
    <definedName name="Z_BE615921_12B2_47E1_81BB_292B559B4C46_.wvu.Rows" localSheetId="25" hidden="1">'Attach-20'!$13:$13</definedName>
    <definedName name="Z_BE615921_12B2_47E1_81BB_292B559B4C46_.wvu.Rows" localSheetId="2" hidden="1">'Names of Bidder'!$11:$11,'Names of Bidder'!$28:$30</definedName>
    <definedName name="Z_C7FCA09A_C3E0_4408_81A0_5CFFEB0C6237_.wvu.Cols" localSheetId="4" hidden="1">'Attach-3 (QR)'!$J:$L</definedName>
    <definedName name="Z_C7FCA09A_C3E0_4408_81A0_5CFFEB0C6237_.wvu.PrintArea" localSheetId="22" hidden="1">'Attach 17'!$A$1:$F$30</definedName>
    <definedName name="Z_C7FCA09A_C3E0_4408_81A0_5CFFEB0C6237_.wvu.PrintArea" localSheetId="4" hidden="1">'Attach-3 (QR)'!$A$1:$I$341</definedName>
    <definedName name="Z_C7FCA09A_C3E0_4408_81A0_5CFFEB0C6237_.wvu.Rows" localSheetId="22" hidden="1">'Attach 17'!$32:$209</definedName>
    <definedName name="Z_C7FCA09A_C3E0_4408_81A0_5CFFEB0C6237_.wvu.Rows" localSheetId="4" hidden="1">'Attach-3 (QR)'!$26:$30,'Attach-3 (QR)'!#REF!,'Attach-3 (QR)'!#REF!,'Attach-3 (QR)'!$61:$61,'Attach-3 (QR)'!#REF!,'Attach-3 (QR)'!#REF!,'Attach-3 (QR)'!#REF!,'Attach-3 (QR)'!#REF!,'Attach-3 (QR)'!#REF!,'Attach-3 (QR)'!#REF!,'Attach-3 (QR)'!#REF!,'Attach-3 (QR)'!#REF!,'Attach-3 (QR)'!#REF!,'Attach-3 (QR)'!#REF!,'Attach-3 (QR)'!#REF!,'Attach-3 (QR)'!#REF!,'Attach-3 (QR)'!#REF!,'Attach-3 (QR)'!#REF!,'Attach-3 (QR)'!#REF!,'Attach-3 (QR)'!#REF!,'Attach-3 (QR)'!#REF!,'Attach-3 (QR)'!#REF!,'Attach-3 (QR)'!#REF!</definedName>
    <definedName name="Z_CB7CD015_9A92_451A_BEF4_2BC98E3768DD_.wvu.Cols" localSheetId="20" hidden="1">'Attach 15'!$H:$H</definedName>
    <definedName name="Z_CB7CD015_9A92_451A_BEF4_2BC98E3768DD_.wvu.Cols" localSheetId="8" hidden="1">'Attach 5'!$H:$H</definedName>
    <definedName name="Z_CB7CD015_9A92_451A_BEF4_2BC98E3768DD_.wvu.Cols" localSheetId="11" hidden="1">'Attach 6'!$H:$H</definedName>
    <definedName name="Z_CB7CD015_9A92_451A_BEF4_2BC98E3768DD_.wvu.PrintArea" localSheetId="14" hidden="1">'Attach 10'!$A$1:$E$22</definedName>
    <definedName name="Z_CB7CD015_9A92_451A_BEF4_2BC98E3768DD_.wvu.PrintArea" localSheetId="15" hidden="1">'Attach 11'!$A$1:$E$28</definedName>
    <definedName name="Z_CB7CD015_9A92_451A_BEF4_2BC98E3768DD_.wvu.PrintArea" localSheetId="17" hidden="1">'Attach 13'!$A$1:$E$21</definedName>
    <definedName name="Z_CB7CD015_9A92_451A_BEF4_2BC98E3768DD_.wvu.PrintArea" localSheetId="18" hidden="1">'Attach 14'!$A$1:$E$29</definedName>
    <definedName name="Z_CB7CD015_9A92_451A_BEF4_2BC98E3768DD_.wvu.PrintArea" localSheetId="19" hidden="1">'Attach 14-IP'!$A$8:$I$222</definedName>
    <definedName name="Z_CB7CD015_9A92_451A_BEF4_2BC98E3768DD_.wvu.PrintArea" localSheetId="20" hidden="1">'Attach 15'!$A$1:$E$84</definedName>
    <definedName name="Z_CB7CD015_9A92_451A_BEF4_2BC98E3768DD_.wvu.PrintArea" localSheetId="21" hidden="1">'Attach 16'!$A$1:$L$94</definedName>
    <definedName name="Z_CB7CD015_9A92_451A_BEF4_2BC98E3768DD_.wvu.PrintArea" localSheetId="22" hidden="1">'Attach 17'!$A$1:$E$33</definedName>
    <definedName name="Z_CB7CD015_9A92_451A_BEF4_2BC98E3768DD_.wvu.PrintArea" localSheetId="23" hidden="1">'Attach 18'!$A$1:$E$31</definedName>
    <definedName name="Z_CB7CD015_9A92_451A_BEF4_2BC98E3768DD_.wvu.PrintArea" localSheetId="24" hidden="1">'Attach 19'!$A$1:$E$31</definedName>
    <definedName name="Z_CB7CD015_9A92_451A_BEF4_2BC98E3768DD_.wvu.PrintArea" localSheetId="26" hidden="1">'Attach 23'!$A$1:$E$27</definedName>
    <definedName name="Z_CB7CD015_9A92_451A_BEF4_2BC98E3768DD_.wvu.PrintArea" localSheetId="3" hidden="1">'Attach 3(JV)'!$A$1:$E$28</definedName>
    <definedName name="Z_CB7CD015_9A92_451A_BEF4_2BC98E3768DD_.wvu.PrintArea" localSheetId="5" hidden="1">'Attach 4'!$A$1:$G$25</definedName>
    <definedName name="Z_CB7CD015_9A92_451A_BEF4_2BC98E3768DD_.wvu.PrintArea" localSheetId="6" hidden="1">'Attach 4 (A)'!$A$1:$E$27</definedName>
    <definedName name="Z_CB7CD015_9A92_451A_BEF4_2BC98E3768DD_.wvu.PrintArea" localSheetId="7" hidden="1">'Attach 4 (B)'!$A$1:$E$26</definedName>
    <definedName name="Z_CB7CD015_9A92_451A_BEF4_2BC98E3768DD_.wvu.PrintArea" localSheetId="8" hidden="1">'Attach 5'!$A$1:$E$28</definedName>
    <definedName name="Z_CB7CD015_9A92_451A_BEF4_2BC98E3768DD_.wvu.PrintArea" localSheetId="11" hidden="1">'Attach 6'!$A$1:$E$28</definedName>
    <definedName name="Z_CB7CD015_9A92_451A_BEF4_2BC98E3768DD_.wvu.PrintArea" localSheetId="12" hidden="1">'Attach 7'!$A$1:$E$28</definedName>
    <definedName name="Z_CB7CD015_9A92_451A_BEF4_2BC98E3768DD_.wvu.PrintArea" localSheetId="13" hidden="1">'Attach 9'!$A$1:$E$52</definedName>
    <definedName name="Z_CB7CD015_9A92_451A_BEF4_2BC98E3768DD_.wvu.PrintArea" localSheetId="27" hidden="1">'Bid Form 1st Envelope '!$A$1:$J$120</definedName>
    <definedName name="Z_CB7CD015_9A92_451A_BEF4_2BC98E3768DD_.wvu.PrintArea" localSheetId="2" hidden="1">'Names of Bidder'!$B$1:$D$36</definedName>
    <definedName name="Z_CB7CD015_9A92_451A_BEF4_2BC98E3768DD_.wvu.PrintTitles" localSheetId="13" hidden="1">'Attach 9'!$18:$18</definedName>
    <definedName name="Z_CB7CD015_9A92_451A_BEF4_2BC98E3768DD_.wvu.Rows" localSheetId="20" hidden="1">'Attach 15'!$15:$15</definedName>
    <definedName name="Z_CB7CD015_9A92_451A_BEF4_2BC98E3768DD_.wvu.Rows" localSheetId="22" hidden="1">'Attach 17'!$26:$26,'Attach 17'!$32:$209</definedName>
    <definedName name="Z_CB7CD015_9A92_451A_BEF4_2BC98E3768DD_.wvu.Rows" localSheetId="23" hidden="1">'Attach 18'!$13:$13</definedName>
    <definedName name="Z_CB7CD015_9A92_451A_BEF4_2BC98E3768DD_.wvu.Rows" localSheetId="24" hidden="1">'Attach 19'!$13:$13,'Attach 19'!$20:$28</definedName>
    <definedName name="Z_CB7CD015_9A92_451A_BEF4_2BC98E3768DD_.wvu.Rows" localSheetId="26" hidden="1">'Attach 23'!$12:$12,'Attach 23'!$19:$24</definedName>
    <definedName name="Z_CB7CD015_9A92_451A_BEF4_2BC98E3768DD_.wvu.Rows" localSheetId="8" hidden="1">'Attach 5'!$4:$4</definedName>
    <definedName name="Z_CB7CD015_9A92_451A_BEF4_2BC98E3768DD_.wvu.Rows" localSheetId="27" hidden="1">'Bid Form 1st Envelope '!$46:$46</definedName>
    <definedName name="Z_CB7CD015_9A92_451A_BEF4_2BC98E3768DD_.wvu.Rows" localSheetId="2" hidden="1">'Names of Bidder'!$28:$30</definedName>
    <definedName name="Z_CD28740F_9825_447C_B887_B18F0232D126_.wvu.Cols" localSheetId="20" hidden="1">'Attach 15'!$F:$F,'Attach 15'!$H:$H</definedName>
    <definedName name="Z_CD28740F_9825_447C_B887_B18F0232D126_.wvu.Cols" localSheetId="3" hidden="1">'Attach 3(JV)'!$F:$F</definedName>
    <definedName name="Z_CD28740F_9825_447C_B887_B18F0232D126_.wvu.Cols" localSheetId="8" hidden="1">'Attach 5'!$H:$H</definedName>
    <definedName name="Z_CD28740F_9825_447C_B887_B18F0232D126_.wvu.Cols" localSheetId="11" hidden="1">'Attach 6'!$H:$H</definedName>
    <definedName name="Z_CD28740F_9825_447C_B887_B18F0232D126_.wvu.Cols" localSheetId="1" hidden="1">Cover!$F:$F</definedName>
    <definedName name="Z_CD28740F_9825_447C_B887_B18F0232D126_.wvu.Cols" localSheetId="2" hidden="1">'Names of Bidder'!$F:$I</definedName>
    <definedName name="Z_CD28740F_9825_447C_B887_B18F0232D126_.wvu.PrintArea" localSheetId="14" hidden="1">'Attach 10'!$A$1:$E$20</definedName>
    <definedName name="Z_CD28740F_9825_447C_B887_B18F0232D126_.wvu.PrintArea" localSheetId="15" hidden="1">'Attach 11'!$A$1:$E$28</definedName>
    <definedName name="Z_CD28740F_9825_447C_B887_B18F0232D126_.wvu.PrintArea" localSheetId="17" hidden="1">'Attach 13'!$A$1:$E$21</definedName>
    <definedName name="Z_CD28740F_9825_447C_B887_B18F0232D126_.wvu.PrintArea" localSheetId="18" hidden="1">'Attach 14'!$A$1:$E$27</definedName>
    <definedName name="Z_CD28740F_9825_447C_B887_B18F0232D126_.wvu.PrintArea" localSheetId="19" hidden="1">'Attach 14-IP'!$A$8:$I$222</definedName>
    <definedName name="Z_CD28740F_9825_447C_B887_B18F0232D126_.wvu.PrintArea" localSheetId="20" hidden="1">'Attach 15'!$A$1:$E$84</definedName>
    <definedName name="Z_CD28740F_9825_447C_B887_B18F0232D126_.wvu.PrintArea" localSheetId="21" hidden="1">'Attach 16'!$A$1:$L$94</definedName>
    <definedName name="Z_CD28740F_9825_447C_B887_B18F0232D126_.wvu.PrintArea" localSheetId="22" hidden="1">'Attach 17'!$A$1:$E$30</definedName>
    <definedName name="Z_CD28740F_9825_447C_B887_B18F0232D126_.wvu.PrintArea" localSheetId="23" hidden="1">'Attach 18'!$A$1:$E$31</definedName>
    <definedName name="Z_CD28740F_9825_447C_B887_B18F0232D126_.wvu.PrintArea" localSheetId="24" hidden="1">'Attach 19'!$A$1:$E$31</definedName>
    <definedName name="Z_CD28740F_9825_447C_B887_B18F0232D126_.wvu.PrintArea" localSheetId="26" hidden="1">'Attach 23'!$A$1:$E$27</definedName>
    <definedName name="Z_CD28740F_9825_447C_B887_B18F0232D126_.wvu.PrintArea" localSheetId="3" hidden="1">'Attach 3(JV)'!$A$1:$E$26</definedName>
    <definedName name="Z_CD28740F_9825_447C_B887_B18F0232D126_.wvu.PrintArea" localSheetId="5" hidden="1">'Attach 4'!$A$1:$G$24</definedName>
    <definedName name="Z_CD28740F_9825_447C_B887_B18F0232D126_.wvu.PrintArea" localSheetId="6" hidden="1">'Attach 4 (A)'!$A$1:$E$26</definedName>
    <definedName name="Z_CD28740F_9825_447C_B887_B18F0232D126_.wvu.PrintArea" localSheetId="7" hidden="1">'Attach 4 (B)'!$A$1:$E$25</definedName>
    <definedName name="Z_CD28740F_9825_447C_B887_B18F0232D126_.wvu.PrintArea" localSheetId="8" hidden="1">'Attach 5'!$A$1:$E$28</definedName>
    <definedName name="Z_CD28740F_9825_447C_B887_B18F0232D126_.wvu.PrintArea" localSheetId="9" hidden="1">'Attach 5A'!$A$1:$E$29</definedName>
    <definedName name="Z_CD28740F_9825_447C_B887_B18F0232D126_.wvu.PrintArea" localSheetId="10" hidden="1">'Attach 5B'!$A$1:$E$28</definedName>
    <definedName name="Z_CD28740F_9825_447C_B887_B18F0232D126_.wvu.PrintArea" localSheetId="11" hidden="1">'Attach 6'!$A$1:$E$27</definedName>
    <definedName name="Z_CD28740F_9825_447C_B887_B18F0232D126_.wvu.PrintArea" localSheetId="12" hidden="1">'Attach 7'!$A$1:$E$28</definedName>
    <definedName name="Z_CD28740F_9825_447C_B887_B18F0232D126_.wvu.PrintArea" localSheetId="13" hidden="1">'Attach 9'!$A$1:$E$52</definedName>
    <definedName name="Z_CD28740F_9825_447C_B887_B18F0232D126_.wvu.PrintArea" localSheetId="25" hidden="1">'Attach-20'!$A$1:$E$36</definedName>
    <definedName name="Z_CD28740F_9825_447C_B887_B18F0232D126_.wvu.PrintArea" localSheetId="4" hidden="1">'Attach-3 (QR)'!$A$1:$I$340</definedName>
    <definedName name="Z_CD28740F_9825_447C_B887_B18F0232D126_.wvu.PrintArea" localSheetId="27" hidden="1">'Bid Form 1st Envelope '!$A$1:$L$122</definedName>
    <definedName name="Z_CD28740F_9825_447C_B887_B18F0232D126_.wvu.PrintArea" localSheetId="1" hidden="1">Cover!$A$1:$E$19</definedName>
    <definedName name="Z_CD28740F_9825_447C_B887_B18F0232D126_.wvu.PrintArea" localSheetId="2" hidden="1">'Names of Bidder'!$B$1:$D$36</definedName>
    <definedName name="Z_CD28740F_9825_447C_B887_B18F0232D126_.wvu.PrintTitles" localSheetId="13" hidden="1">'Attach 9'!$18:$18</definedName>
    <definedName name="Z_CD28740F_9825_447C_B887_B18F0232D126_.wvu.Rows" localSheetId="15" hidden="1">'Attach 11'!$29:$85</definedName>
    <definedName name="Z_CD28740F_9825_447C_B887_B18F0232D126_.wvu.Rows" localSheetId="20" hidden="1">'Attach 15'!$15:$15</definedName>
    <definedName name="Z_CD28740F_9825_447C_B887_B18F0232D126_.wvu.Rows" localSheetId="21" hidden="1">'Attach 16'!$89:$92</definedName>
    <definedName name="Z_CD28740F_9825_447C_B887_B18F0232D126_.wvu.Rows" localSheetId="22" hidden="1">'Attach 17'!$26:$26,'Attach 17'!$32:$209</definedName>
    <definedName name="Z_CD28740F_9825_447C_B887_B18F0232D126_.wvu.Rows" localSheetId="23" hidden="1">'Attach 18'!$13:$13</definedName>
    <definedName name="Z_CD28740F_9825_447C_B887_B18F0232D126_.wvu.Rows" localSheetId="24" hidden="1">'Attach 19'!$13:$13,'Attach 19'!$20:$28</definedName>
    <definedName name="Z_CD28740F_9825_447C_B887_B18F0232D126_.wvu.Rows" localSheetId="26" hidden="1">'Attach 23'!$12:$12,'Attach 23'!$23:$24</definedName>
    <definedName name="Z_CD28740F_9825_447C_B887_B18F0232D126_.wvu.Rows" localSheetId="25" hidden="1">'Attach-20'!$13:$13</definedName>
    <definedName name="Z_CD28740F_9825_447C_B887_B18F0232D126_.wvu.Rows" localSheetId="4" hidden="1">'Attach-3 (QR)'!$16:$337</definedName>
    <definedName name="Z_CD28740F_9825_447C_B887_B18F0232D126_.wvu.Rows" localSheetId="27" hidden="1">'Bid Form 1st Envelope '!$32:$32</definedName>
    <definedName name="Z_CD28740F_9825_447C_B887_B18F0232D126_.wvu.Rows" localSheetId="2" hidden="1">'Names of Bidder'!$10:$11,'Names of Bidder'!$23:$26,'Names of Bidder'!$28:$30</definedName>
    <definedName name="Z_CD4CA1A8_824A_452F_BDBA_32A47C1B3013_.wvu.Cols" localSheetId="16" hidden="1">'Attach 12'!$I:$J</definedName>
    <definedName name="Z_CD4CA1A8_824A_452F_BDBA_32A47C1B3013_.wvu.Cols" localSheetId="20" hidden="1">'Attach 15'!$H:$H</definedName>
    <definedName name="Z_CD4CA1A8_824A_452F_BDBA_32A47C1B3013_.wvu.Cols" localSheetId="8" hidden="1">'Attach 5'!$H:$H</definedName>
    <definedName name="Z_CD4CA1A8_824A_452F_BDBA_32A47C1B3013_.wvu.Cols" localSheetId="11" hidden="1">'Attach 6'!$H:$H</definedName>
    <definedName name="Z_CD4CA1A8_824A_452F_BDBA_32A47C1B3013_.wvu.PrintArea" localSheetId="14" hidden="1">'Attach 10'!$A$1:$E$22</definedName>
    <definedName name="Z_CD4CA1A8_824A_452F_BDBA_32A47C1B3013_.wvu.PrintArea" localSheetId="15" hidden="1">'Attach 11'!$A$1:$E$84</definedName>
    <definedName name="Z_CD4CA1A8_824A_452F_BDBA_32A47C1B3013_.wvu.PrintArea" localSheetId="16" hidden="1">'Attach 12'!$B$1:$G$29</definedName>
    <definedName name="Z_CD4CA1A8_824A_452F_BDBA_32A47C1B3013_.wvu.PrintArea" localSheetId="17" hidden="1">'Attach 13'!$A$1:$E$23</definedName>
    <definedName name="Z_CD4CA1A8_824A_452F_BDBA_32A47C1B3013_.wvu.PrintArea" localSheetId="18" hidden="1">'Attach 14'!$A$1:$E$29</definedName>
    <definedName name="Z_CD4CA1A8_824A_452F_BDBA_32A47C1B3013_.wvu.PrintArea" localSheetId="20" hidden="1">'Attach 15'!$A$1:$E$85</definedName>
    <definedName name="Z_CD4CA1A8_824A_452F_BDBA_32A47C1B3013_.wvu.PrintArea" localSheetId="21" hidden="1">'Attach 16'!$A$1:$L$94</definedName>
    <definedName name="Z_CD4CA1A8_824A_452F_BDBA_32A47C1B3013_.wvu.PrintArea" localSheetId="24" hidden="1">'Attach 19'!$A$1:$E$35</definedName>
    <definedName name="Z_CD4CA1A8_824A_452F_BDBA_32A47C1B3013_.wvu.PrintArea" localSheetId="26" hidden="1">'Attach 23'!$A$1:$E$31</definedName>
    <definedName name="Z_CD4CA1A8_824A_452F_BDBA_32A47C1B3013_.wvu.PrintArea" localSheetId="3" hidden="1">'Attach 3(JV)'!$A$1:$E$28</definedName>
    <definedName name="Z_CD4CA1A8_824A_452F_BDBA_32A47C1B3013_.wvu.PrintArea" localSheetId="5" hidden="1">'Attach 4'!$A$1:$E$25</definedName>
    <definedName name="Z_CD4CA1A8_824A_452F_BDBA_32A47C1B3013_.wvu.PrintArea" localSheetId="6" hidden="1">'Attach 4 (A)'!$A$1:$E$27</definedName>
    <definedName name="Z_CD4CA1A8_824A_452F_BDBA_32A47C1B3013_.wvu.PrintArea" localSheetId="7" hidden="1">'Attach 4 (B)'!$A$1:$E$26</definedName>
    <definedName name="Z_CD4CA1A8_824A_452F_BDBA_32A47C1B3013_.wvu.PrintArea" localSheetId="8" hidden="1">'Attach 5'!$A$1:$E$29</definedName>
    <definedName name="Z_CD4CA1A8_824A_452F_BDBA_32A47C1B3013_.wvu.PrintArea" localSheetId="11" hidden="1">'Attach 6'!$A$1:$E$51</definedName>
    <definedName name="Z_CD4CA1A8_824A_452F_BDBA_32A47C1B3013_.wvu.PrintArea" localSheetId="12" hidden="1">'Attach 7'!$A$1:$E$28</definedName>
    <definedName name="Z_CD4CA1A8_824A_452F_BDBA_32A47C1B3013_.wvu.PrintArea" localSheetId="13" hidden="1">'Attach 9'!$A$1:$E$58</definedName>
    <definedName name="Z_CD4CA1A8_824A_452F_BDBA_32A47C1B3013_.wvu.PrintArea" localSheetId="2" hidden="1">'Names of Bidder'!$B$1:$D$36</definedName>
    <definedName name="Z_CD4CA1A8_824A_452F_BDBA_32A47C1B3013_.wvu.PrintTitles" localSheetId="16" hidden="1">'Attach 12'!#REF!</definedName>
    <definedName name="Z_CD4CA1A8_824A_452F_BDBA_32A47C1B3013_.wvu.PrintTitles" localSheetId="13" hidden="1">'Attach 9'!$18:$18</definedName>
    <definedName name="Z_CD4CA1A8_824A_452F_BDBA_32A47C1B3013_.wvu.Rows" localSheetId="20" hidden="1">'Attach 15'!$12:$13,'Attach 15'!$15:$15</definedName>
    <definedName name="Z_CFBF18EC_8277_4311_991B_395AF21BB33B_.wvu.Cols" localSheetId="20" hidden="1">'Attach 15'!$H:$H</definedName>
    <definedName name="Z_CFBF18EC_8277_4311_991B_395AF21BB33B_.wvu.Cols" localSheetId="8" hidden="1">'Attach 5'!$H:$H</definedName>
    <definedName name="Z_CFBF18EC_8277_4311_991B_395AF21BB33B_.wvu.Cols" localSheetId="11" hidden="1">'Attach 6'!$H:$H</definedName>
    <definedName name="Z_CFBF18EC_8277_4311_991B_395AF21BB33B_.wvu.PrintArea" localSheetId="14" hidden="1">'Attach 10'!$A$1:$E$20</definedName>
    <definedName name="Z_CFBF18EC_8277_4311_991B_395AF21BB33B_.wvu.PrintArea" localSheetId="15" hidden="1">'Attach 11'!$A$1:$E$28</definedName>
    <definedName name="Z_CFBF18EC_8277_4311_991B_395AF21BB33B_.wvu.PrintArea" localSheetId="17" hidden="1">'Attach 13'!$A$1:$E$21</definedName>
    <definedName name="Z_CFBF18EC_8277_4311_991B_395AF21BB33B_.wvu.PrintArea" localSheetId="18" hidden="1">'Attach 14'!$A$1:$E$29</definedName>
    <definedName name="Z_CFBF18EC_8277_4311_991B_395AF21BB33B_.wvu.PrintArea" localSheetId="19" hidden="1">'Attach 14-IP'!$A$8:$I$222</definedName>
    <definedName name="Z_CFBF18EC_8277_4311_991B_395AF21BB33B_.wvu.PrintArea" localSheetId="20" hidden="1">'Attach 15'!$A$1:$E$84</definedName>
    <definedName name="Z_CFBF18EC_8277_4311_991B_395AF21BB33B_.wvu.PrintArea" localSheetId="21" hidden="1">'Attach 16'!$A$1:$L$94</definedName>
    <definedName name="Z_CFBF18EC_8277_4311_991B_395AF21BB33B_.wvu.PrintArea" localSheetId="22" hidden="1">'Attach 17'!$A$1:$E$30</definedName>
    <definedName name="Z_CFBF18EC_8277_4311_991B_395AF21BB33B_.wvu.PrintArea" localSheetId="23" hidden="1">'Attach 18'!$A$1:$E$31</definedName>
    <definedName name="Z_CFBF18EC_8277_4311_991B_395AF21BB33B_.wvu.PrintArea" localSheetId="24" hidden="1">'Attach 19'!$A$1:$E$31</definedName>
    <definedName name="Z_CFBF18EC_8277_4311_991B_395AF21BB33B_.wvu.PrintArea" localSheetId="26" hidden="1">'Attach 23'!$A$1:$E$27</definedName>
    <definedName name="Z_CFBF18EC_8277_4311_991B_395AF21BB33B_.wvu.PrintArea" localSheetId="3" hidden="1">'Attach 3(JV)'!$A$1:$E$26</definedName>
    <definedName name="Z_CFBF18EC_8277_4311_991B_395AF21BB33B_.wvu.PrintArea" localSheetId="5" hidden="1">'Attach 4'!$A$1:$E$24</definedName>
    <definedName name="Z_CFBF18EC_8277_4311_991B_395AF21BB33B_.wvu.PrintArea" localSheetId="6" hidden="1">'Attach 4 (A)'!$A$1:$E$26</definedName>
    <definedName name="Z_CFBF18EC_8277_4311_991B_395AF21BB33B_.wvu.PrintArea" localSheetId="7" hidden="1">'Attach 4 (B)'!$A$1:$E$25</definedName>
    <definedName name="Z_CFBF18EC_8277_4311_991B_395AF21BB33B_.wvu.PrintArea" localSheetId="8" hidden="1">'Attach 5'!$A$1:$E$28</definedName>
    <definedName name="Z_CFBF18EC_8277_4311_991B_395AF21BB33B_.wvu.PrintArea" localSheetId="9" hidden="1">'Attach 5A'!$A$1:$E$29</definedName>
    <definedName name="Z_CFBF18EC_8277_4311_991B_395AF21BB33B_.wvu.PrintArea" localSheetId="10" hidden="1">'Attach 5B'!$A$1:$E$28</definedName>
    <definedName name="Z_CFBF18EC_8277_4311_991B_395AF21BB33B_.wvu.PrintArea" localSheetId="11" hidden="1">'Attach 6'!$A$1:$E$27</definedName>
    <definedName name="Z_CFBF18EC_8277_4311_991B_395AF21BB33B_.wvu.PrintArea" localSheetId="12" hidden="1">'Attach 7'!$A$1:$E$28</definedName>
    <definedName name="Z_CFBF18EC_8277_4311_991B_395AF21BB33B_.wvu.PrintArea" localSheetId="13" hidden="1">'Attach 9'!$A$1:$E$52</definedName>
    <definedName name="Z_CFBF18EC_8277_4311_991B_395AF21BB33B_.wvu.PrintArea" localSheetId="25" hidden="1">'Attach-20'!$A$1:$E$36</definedName>
    <definedName name="Z_CFBF18EC_8277_4311_991B_395AF21BB33B_.wvu.PrintArea" localSheetId="27" hidden="1">'Bid Form 1st Envelope '!$A$1:$F$122</definedName>
    <definedName name="Z_CFBF18EC_8277_4311_991B_395AF21BB33B_.wvu.PrintArea" localSheetId="2" hidden="1">'Names of Bidder'!$B$1:$D$36</definedName>
    <definedName name="Z_CFBF18EC_8277_4311_991B_395AF21BB33B_.wvu.PrintTitles" localSheetId="13" hidden="1">'Attach 9'!$18:$18</definedName>
    <definedName name="Z_CFBF18EC_8277_4311_991B_395AF21BB33B_.wvu.Rows" localSheetId="15" hidden="1">'Attach 11'!$29:$85</definedName>
    <definedName name="Z_CFBF18EC_8277_4311_991B_395AF21BB33B_.wvu.Rows" localSheetId="20" hidden="1">'Attach 15'!$15:$15</definedName>
    <definedName name="Z_CFBF18EC_8277_4311_991B_395AF21BB33B_.wvu.Rows" localSheetId="22" hidden="1">'Attach 17'!$26:$26,'Attach 17'!$32:$209</definedName>
    <definedName name="Z_CFBF18EC_8277_4311_991B_395AF21BB33B_.wvu.Rows" localSheetId="23" hidden="1">'Attach 18'!$13:$13</definedName>
    <definedName name="Z_CFBF18EC_8277_4311_991B_395AF21BB33B_.wvu.Rows" localSheetId="24" hidden="1">'Attach 19'!$13:$13,'Attach 19'!$20:$28</definedName>
    <definedName name="Z_CFBF18EC_8277_4311_991B_395AF21BB33B_.wvu.Rows" localSheetId="26" hidden="1">'Attach 23'!$12:$12,'Attach 23'!$19:$24</definedName>
    <definedName name="Z_CFBF18EC_8277_4311_991B_395AF21BB33B_.wvu.Rows" localSheetId="8" hidden="1">'Attach 5'!$4:$4</definedName>
    <definedName name="Z_CFBF18EC_8277_4311_991B_395AF21BB33B_.wvu.Rows" localSheetId="25" hidden="1">'Attach-20'!$13:$13</definedName>
    <definedName name="Z_CFBF18EC_8277_4311_991B_395AF21BB33B_.wvu.Rows" localSheetId="2" hidden="1">'Names of Bidder'!$28:$30</definedName>
    <definedName name="Z_D05C69EC_C4A6_4AED_AFBA_A3044FD4B3FB_.wvu.Cols" localSheetId="20" hidden="1">'Attach 15'!$F:$F,'Attach 15'!$H:$H</definedName>
    <definedName name="Z_D05C69EC_C4A6_4AED_AFBA_A3044FD4B3FB_.wvu.Cols" localSheetId="3" hidden="1">'Attach 3(JV)'!$F:$F</definedName>
    <definedName name="Z_D05C69EC_C4A6_4AED_AFBA_A3044FD4B3FB_.wvu.Cols" localSheetId="8" hidden="1">'Attach 5'!$H:$H</definedName>
    <definedName name="Z_D05C69EC_C4A6_4AED_AFBA_A3044FD4B3FB_.wvu.Cols" localSheetId="11" hidden="1">'Attach 6'!$H:$H</definedName>
    <definedName name="Z_D05C69EC_C4A6_4AED_AFBA_A3044FD4B3FB_.wvu.Cols" localSheetId="2" hidden="1">'Names of Bidder'!$F:$G,'Names of Bidder'!$I:$I</definedName>
    <definedName name="Z_D05C69EC_C4A6_4AED_AFBA_A3044FD4B3FB_.wvu.PrintArea" localSheetId="14" hidden="1">'Attach 10'!$A$1:$E$20</definedName>
    <definedName name="Z_D05C69EC_C4A6_4AED_AFBA_A3044FD4B3FB_.wvu.PrintArea" localSheetId="15" hidden="1">'Attach 11'!$A$1:$E$28</definedName>
    <definedName name="Z_D05C69EC_C4A6_4AED_AFBA_A3044FD4B3FB_.wvu.PrintArea" localSheetId="17" hidden="1">'Attach 13'!$A$1:$E$21</definedName>
    <definedName name="Z_D05C69EC_C4A6_4AED_AFBA_A3044FD4B3FB_.wvu.PrintArea" localSheetId="18" hidden="1">'Attach 14'!$A$1:$E$29</definedName>
    <definedName name="Z_D05C69EC_C4A6_4AED_AFBA_A3044FD4B3FB_.wvu.PrintArea" localSheetId="19" hidden="1">'Attach 14-IP'!$A$8:$I$222</definedName>
    <definedName name="Z_D05C69EC_C4A6_4AED_AFBA_A3044FD4B3FB_.wvu.PrintArea" localSheetId="20" hidden="1">'Attach 15'!$A$1:$E$84</definedName>
    <definedName name="Z_D05C69EC_C4A6_4AED_AFBA_A3044FD4B3FB_.wvu.PrintArea" localSheetId="21" hidden="1">'Attach 16'!$A$1:$L$94</definedName>
    <definedName name="Z_D05C69EC_C4A6_4AED_AFBA_A3044FD4B3FB_.wvu.PrintArea" localSheetId="22" hidden="1">'Attach 17'!$A$1:$E$30</definedName>
    <definedName name="Z_D05C69EC_C4A6_4AED_AFBA_A3044FD4B3FB_.wvu.PrintArea" localSheetId="23" hidden="1">'Attach 18'!$A$1:$E$31</definedName>
    <definedName name="Z_D05C69EC_C4A6_4AED_AFBA_A3044FD4B3FB_.wvu.PrintArea" localSheetId="24" hidden="1">'Attach 19'!$A$1:$E$31</definedName>
    <definedName name="Z_D05C69EC_C4A6_4AED_AFBA_A3044FD4B3FB_.wvu.PrintArea" localSheetId="26" hidden="1">'Attach 23'!$A$1:$E$27</definedName>
    <definedName name="Z_D05C69EC_C4A6_4AED_AFBA_A3044FD4B3FB_.wvu.PrintArea" localSheetId="3" hidden="1">'Attach 3(JV)'!$A$1:$E$26</definedName>
    <definedName name="Z_D05C69EC_C4A6_4AED_AFBA_A3044FD4B3FB_.wvu.PrintArea" localSheetId="5" hidden="1">'Attach 4'!$A$1:$E$24</definedName>
    <definedName name="Z_D05C69EC_C4A6_4AED_AFBA_A3044FD4B3FB_.wvu.PrintArea" localSheetId="6" hidden="1">'Attach 4 (A)'!$A$1:$E$26</definedName>
    <definedName name="Z_D05C69EC_C4A6_4AED_AFBA_A3044FD4B3FB_.wvu.PrintArea" localSheetId="7" hidden="1">'Attach 4 (B)'!$A$1:$E$25</definedName>
    <definedName name="Z_D05C69EC_C4A6_4AED_AFBA_A3044FD4B3FB_.wvu.PrintArea" localSheetId="8" hidden="1">'Attach 5'!$A$1:$E$28</definedName>
    <definedName name="Z_D05C69EC_C4A6_4AED_AFBA_A3044FD4B3FB_.wvu.PrintArea" localSheetId="9" hidden="1">'Attach 5A'!$A$1:$E$29</definedName>
    <definedName name="Z_D05C69EC_C4A6_4AED_AFBA_A3044FD4B3FB_.wvu.PrintArea" localSheetId="10" hidden="1">'Attach 5B'!$A$1:$E$28</definedName>
    <definedName name="Z_D05C69EC_C4A6_4AED_AFBA_A3044FD4B3FB_.wvu.PrintArea" localSheetId="11" hidden="1">'Attach 6'!$A$1:$E$27</definedName>
    <definedName name="Z_D05C69EC_C4A6_4AED_AFBA_A3044FD4B3FB_.wvu.PrintArea" localSheetId="12" hidden="1">'Attach 7'!$A$1:$E$28</definedName>
    <definedName name="Z_D05C69EC_C4A6_4AED_AFBA_A3044FD4B3FB_.wvu.PrintArea" localSheetId="13" hidden="1">'Attach 9'!$A$1:$E$52</definedName>
    <definedName name="Z_D05C69EC_C4A6_4AED_AFBA_A3044FD4B3FB_.wvu.PrintArea" localSheetId="25" hidden="1">'Attach-20'!$A$1:$E$36</definedName>
    <definedName name="Z_D05C69EC_C4A6_4AED_AFBA_A3044FD4B3FB_.wvu.PrintArea" localSheetId="4" hidden="1">'Attach-3 (QR)'!$A$1:$I$340</definedName>
    <definedName name="Z_D05C69EC_C4A6_4AED_AFBA_A3044FD4B3FB_.wvu.PrintArea" localSheetId="27" hidden="1">'Bid Form 1st Envelope '!$A$1:$F$122</definedName>
    <definedName name="Z_D05C69EC_C4A6_4AED_AFBA_A3044FD4B3FB_.wvu.PrintArea" localSheetId="2" hidden="1">'Names of Bidder'!$B$1:$D$36</definedName>
    <definedName name="Z_D05C69EC_C4A6_4AED_AFBA_A3044FD4B3FB_.wvu.PrintTitles" localSheetId="13" hidden="1">'Attach 9'!$18:$18</definedName>
    <definedName name="Z_D05C69EC_C4A6_4AED_AFBA_A3044FD4B3FB_.wvu.Rows" localSheetId="15" hidden="1">'Attach 11'!$29:$85</definedName>
    <definedName name="Z_D05C69EC_C4A6_4AED_AFBA_A3044FD4B3FB_.wvu.Rows" localSheetId="20" hidden="1">'Attach 15'!$15:$15</definedName>
    <definedName name="Z_D05C69EC_C4A6_4AED_AFBA_A3044FD4B3FB_.wvu.Rows" localSheetId="21" hidden="1">'Attach 16'!$89:$92</definedName>
    <definedName name="Z_D05C69EC_C4A6_4AED_AFBA_A3044FD4B3FB_.wvu.Rows" localSheetId="22" hidden="1">'Attach 17'!$26:$26,'Attach 17'!$32:$209</definedName>
    <definedName name="Z_D05C69EC_C4A6_4AED_AFBA_A3044FD4B3FB_.wvu.Rows" localSheetId="23" hidden="1">'Attach 18'!$13:$13</definedName>
    <definedName name="Z_D05C69EC_C4A6_4AED_AFBA_A3044FD4B3FB_.wvu.Rows" localSheetId="24" hidden="1">'Attach 19'!$13:$13,'Attach 19'!$20:$28</definedName>
    <definedName name="Z_D05C69EC_C4A6_4AED_AFBA_A3044FD4B3FB_.wvu.Rows" localSheetId="26" hidden="1">'Attach 23'!$12:$12,'Attach 23'!$19:$24</definedName>
    <definedName name="Z_D05C69EC_C4A6_4AED_AFBA_A3044FD4B3FB_.wvu.Rows" localSheetId="8" hidden="1">'Attach 5'!$4:$4</definedName>
    <definedName name="Z_D05C69EC_C4A6_4AED_AFBA_A3044FD4B3FB_.wvu.Rows" localSheetId="25" hidden="1">'Attach-20'!$13:$13</definedName>
    <definedName name="Z_D05C69EC_C4A6_4AED_AFBA_A3044FD4B3FB_.wvu.Rows" localSheetId="4" hidden="1">'Attach-3 (QR)'!$128:$143</definedName>
    <definedName name="Z_D05C69EC_C4A6_4AED_AFBA_A3044FD4B3FB_.wvu.Rows" localSheetId="2" hidden="1">'Names of Bidder'!$11:$11,'Names of Bidder'!$28:$30</definedName>
    <definedName name="Z_D5994A17_2357_4B78_B667_DDB5D94B6FD1_.wvu.Cols" localSheetId="4" hidden="1">'Attach-3 (QR)'!$N:$O</definedName>
    <definedName name="Z_D5994A17_2357_4B78_B667_DDB5D94B6FD1_.wvu.PrintArea" localSheetId="4" hidden="1">'Attach-3 (QR)'!$A$1:$I$341</definedName>
    <definedName name="Z_D5994A17_2357_4B78_B667_DDB5D94B6FD1_.wvu.Rows" localSheetId="4" hidden="1">'Attach-3 (QR)'!#REF!,'Attach-3 (QR)'!#REF!,'Attach-3 (QR)'!#REF!,'Attach-3 (QR)'!$218:$220</definedName>
    <definedName name="Z_DC28ED1E_3E35_4094_9C2B_5C0A1C1D459C_.wvu.Cols" localSheetId="20" hidden="1">'Attach 15'!$H:$H</definedName>
    <definedName name="Z_DC28ED1E_3E35_4094_9C2B_5C0A1C1D459C_.wvu.Cols" localSheetId="8" hidden="1">'Attach 5'!$H:$H</definedName>
    <definedName name="Z_DC28ED1E_3E35_4094_9C2B_5C0A1C1D459C_.wvu.Cols" localSheetId="11" hidden="1">'Attach 6'!$H:$H</definedName>
    <definedName name="Z_DC28ED1E_3E35_4094_9C2B_5C0A1C1D459C_.wvu.PrintArea" localSheetId="14" hidden="1">'Attach 10'!$A$1:$E$22</definedName>
    <definedName name="Z_DC28ED1E_3E35_4094_9C2B_5C0A1C1D459C_.wvu.PrintArea" localSheetId="15" hidden="1">'Attach 11'!$A$1:$E$28</definedName>
    <definedName name="Z_DC28ED1E_3E35_4094_9C2B_5C0A1C1D459C_.wvu.PrintArea" localSheetId="17" hidden="1">'Attach 13'!$A$1:$E$23</definedName>
    <definedName name="Z_DC28ED1E_3E35_4094_9C2B_5C0A1C1D459C_.wvu.PrintArea" localSheetId="18" hidden="1">'Attach 14'!$A$1:$E$29</definedName>
    <definedName name="Z_DC28ED1E_3E35_4094_9C2B_5C0A1C1D459C_.wvu.PrintArea" localSheetId="19" hidden="1">'Attach 14-IP'!$A$8:$I$222</definedName>
    <definedName name="Z_DC28ED1E_3E35_4094_9C2B_5C0A1C1D459C_.wvu.PrintArea" localSheetId="20" hidden="1">'Attach 15'!$A$1:$E$84</definedName>
    <definedName name="Z_DC28ED1E_3E35_4094_9C2B_5C0A1C1D459C_.wvu.PrintArea" localSheetId="21" hidden="1">'Attach 16'!$A$1:$L$94</definedName>
    <definedName name="Z_DC28ED1E_3E35_4094_9C2B_5C0A1C1D459C_.wvu.PrintArea" localSheetId="22" hidden="1">'Attach 17'!$A$1:$E$33</definedName>
    <definedName name="Z_DC28ED1E_3E35_4094_9C2B_5C0A1C1D459C_.wvu.PrintArea" localSheetId="24" hidden="1">'Attach 19'!$A$1:$E$31</definedName>
    <definedName name="Z_DC28ED1E_3E35_4094_9C2B_5C0A1C1D459C_.wvu.PrintArea" localSheetId="26" hidden="1">'Attach 23'!$A$1:$E$27</definedName>
    <definedName name="Z_DC28ED1E_3E35_4094_9C2B_5C0A1C1D459C_.wvu.PrintArea" localSheetId="3" hidden="1">'Attach 3(JV)'!$A$1:$E$28</definedName>
    <definedName name="Z_DC28ED1E_3E35_4094_9C2B_5C0A1C1D459C_.wvu.PrintArea" localSheetId="5" hidden="1">'Attach 4'!$A$1:$E$25</definedName>
    <definedName name="Z_DC28ED1E_3E35_4094_9C2B_5C0A1C1D459C_.wvu.PrintArea" localSheetId="6" hidden="1">'Attach 4 (A)'!$A$1:$E$27</definedName>
    <definedName name="Z_DC28ED1E_3E35_4094_9C2B_5C0A1C1D459C_.wvu.PrintArea" localSheetId="7" hidden="1">'Attach 4 (B)'!$A$1:$E$26</definedName>
    <definedName name="Z_DC28ED1E_3E35_4094_9C2B_5C0A1C1D459C_.wvu.PrintArea" localSheetId="8" hidden="1">'Attach 5'!$A$1:$E$28</definedName>
    <definedName name="Z_DC28ED1E_3E35_4094_9C2B_5C0A1C1D459C_.wvu.PrintArea" localSheetId="11" hidden="1">'Attach 6'!$A$1:$E$28</definedName>
    <definedName name="Z_DC28ED1E_3E35_4094_9C2B_5C0A1C1D459C_.wvu.PrintArea" localSheetId="12" hidden="1">'Attach 7'!$A$1:$E$28</definedName>
    <definedName name="Z_DC28ED1E_3E35_4094_9C2B_5C0A1C1D459C_.wvu.PrintArea" localSheetId="13" hidden="1">'Attach 9'!$A$1:$E$58</definedName>
    <definedName name="Z_DC28ED1E_3E35_4094_9C2B_5C0A1C1D459C_.wvu.PrintArea" localSheetId="27" hidden="1">'Bid Form 1st Envelope '!$A$1:$F$122</definedName>
    <definedName name="Z_DC28ED1E_3E35_4094_9C2B_5C0A1C1D459C_.wvu.PrintArea" localSheetId="2" hidden="1">'Names of Bidder'!$B$1:$D$36</definedName>
    <definedName name="Z_DC28ED1E_3E35_4094_9C2B_5C0A1C1D459C_.wvu.PrintTitles" localSheetId="13" hidden="1">'Attach 9'!$18:$18</definedName>
    <definedName name="Z_DC28ED1E_3E35_4094_9C2B_5C0A1C1D459C_.wvu.Rows" localSheetId="20" hidden="1">'Attach 15'!$15:$15</definedName>
    <definedName name="Z_DC28ED1E_3E35_4094_9C2B_5C0A1C1D459C_.wvu.Rows" localSheetId="22" hidden="1">'Attach 17'!$26:$26,'Attach 17'!$32:$209</definedName>
    <definedName name="Z_DC28ED1E_3E35_4094_9C2B_5C0A1C1D459C_.wvu.Rows" localSheetId="24" hidden="1">'Attach 19'!$13:$13,'Attach 19'!$20:$28</definedName>
    <definedName name="Z_DC28ED1E_3E35_4094_9C2B_5C0A1C1D459C_.wvu.Rows" localSheetId="26" hidden="1">'Attach 23'!$12:$12,'Attach 23'!$19:$24</definedName>
    <definedName name="Z_DC28ED1E_3E35_4094_9C2B_5C0A1C1D459C_.wvu.Rows" localSheetId="8" hidden="1">'Attach 5'!$4:$4</definedName>
    <definedName name="Z_DC28ED1E_3E35_4094_9C2B_5C0A1C1D459C_.wvu.Rows" localSheetId="2" hidden="1">'Names of Bidder'!$28:$30</definedName>
    <definedName name="Z_E0F296A4_A978_4686_BFBB_37CA7822B74C_.wvu.PrintArea" localSheetId="22" hidden="1">'Attach 17'!$A$1:$E$33</definedName>
    <definedName name="Z_E0F296A4_A978_4686_BFBB_37CA7822B74C_.wvu.Rows" localSheetId="22" hidden="1">'Attach 17'!$26:$26,'Attach 17'!$32:$209</definedName>
    <definedName name="Z_E8F77A2D_E40A_4668_A8F2_3CE31C4AC520_.wvu.Cols" localSheetId="16" hidden="1">'Attach 12'!$G:$G,'Attach 12'!$I:$I</definedName>
    <definedName name="Z_E8F77A2D_E40A_4668_A8F2_3CE31C4AC520_.wvu.PrintArea" localSheetId="16" hidden="1">'Attach 12'!$A$1:$F$29</definedName>
    <definedName name="Z_E8F77A2D_E40A_4668_A8F2_3CE31C4AC520_.wvu.Rows" localSheetId="16" hidden="1">'Attach 12'!#REF!,'Attach 12'!#REF!,'Attach 12'!#REF!,'Attach 12'!#REF!,'Attach 12'!#REF!,'Attach 12'!#REF!,'Attach 12'!#REF!,'Attach 12'!#REF!,'Attach 12'!#REF!,'Attach 12'!#REF!,'Attach 12'!$114:$201</definedName>
    <definedName name="Z_EBAEADC8_DFAF_4DD1_92A4_0349F1C8EBDD_.wvu.Cols" localSheetId="16" hidden="1">'Attach 12'!$H:$I</definedName>
    <definedName name="Z_EBAEADC8_DFAF_4DD1_92A4_0349F1C8EBDD_.wvu.Cols" localSheetId="4" hidden="1">'Attach-3 (QR)'!$J:$J,'Attach-3 (QR)'!$L:$M</definedName>
    <definedName name="Z_EBAEADC8_DFAF_4DD1_92A4_0349F1C8EBDD_.wvu.PrintArea" localSheetId="16" hidden="1">'Attach 12'!$A$1:$G$29</definedName>
    <definedName name="Z_EBAEADC8_DFAF_4DD1_92A4_0349F1C8EBDD_.wvu.PrintArea" localSheetId="4" hidden="1">'Attach-3 (QR)'!$A$1:$I$341</definedName>
    <definedName name="Z_EBAEADC8_DFAF_4DD1_92A4_0349F1C8EBDD_.wvu.Rows" localSheetId="16" hidden="1">'Attach 12'!$4:$4,'Attach 12'!#REF!,'Attach 12'!$114:$201</definedName>
    <definedName name="Z_ECEBABD0_566A_41C4_AA9A_38EA30EFEDA8_.wvu.PrintArea" localSheetId="14" hidden="1">'Attach 10'!$A$1:$E$22</definedName>
    <definedName name="Z_ECEBABD0_566A_41C4_AA9A_38EA30EFEDA8_.wvu.PrintArea" localSheetId="15" hidden="1">'Attach 11'!$A$1:$E$84</definedName>
    <definedName name="Z_ECEBABD0_566A_41C4_AA9A_38EA30EFEDA8_.wvu.PrintArea" localSheetId="16" hidden="1">'Attach 12'!$B$1:$G$29</definedName>
    <definedName name="Z_ECEBABD0_566A_41C4_AA9A_38EA30EFEDA8_.wvu.PrintArea" localSheetId="17" hidden="1">'Attach 13'!$A$1:$E$23</definedName>
    <definedName name="Z_ECEBABD0_566A_41C4_AA9A_38EA30EFEDA8_.wvu.PrintArea" localSheetId="18" hidden="1">'Attach 14'!$A$1:$E$29</definedName>
    <definedName name="Z_ECEBABD0_566A_41C4_AA9A_38EA30EFEDA8_.wvu.PrintArea" localSheetId="20" hidden="1">'Attach 15'!$A$1:$E$85</definedName>
    <definedName name="Z_ECEBABD0_566A_41C4_AA9A_38EA30EFEDA8_.wvu.PrintArea" localSheetId="21" hidden="1">'Attach 16'!$A$1:$L$94</definedName>
    <definedName name="Z_ECEBABD0_566A_41C4_AA9A_38EA30EFEDA8_.wvu.PrintArea" localSheetId="24" hidden="1">'Attach 19'!$A$1:$E$35</definedName>
    <definedName name="Z_ECEBABD0_566A_41C4_AA9A_38EA30EFEDA8_.wvu.PrintArea" localSheetId="26" hidden="1">'Attach 23'!$A$1:$E$31</definedName>
    <definedName name="Z_ECEBABD0_566A_41C4_AA9A_38EA30EFEDA8_.wvu.PrintArea" localSheetId="3" hidden="1">'Attach 3(JV)'!$A$1:$E$28</definedName>
    <definedName name="Z_ECEBABD0_566A_41C4_AA9A_38EA30EFEDA8_.wvu.PrintArea" localSheetId="5" hidden="1">'Attach 4'!$A$1:$E$25</definedName>
    <definedName name="Z_ECEBABD0_566A_41C4_AA9A_38EA30EFEDA8_.wvu.PrintArea" localSheetId="6" hidden="1">'Attach 4 (A)'!$A$1:$E$27</definedName>
    <definedName name="Z_ECEBABD0_566A_41C4_AA9A_38EA30EFEDA8_.wvu.PrintArea" localSheetId="7" hidden="1">'Attach 4 (B)'!$A$1:$E$26</definedName>
    <definedName name="Z_ECEBABD0_566A_41C4_AA9A_38EA30EFEDA8_.wvu.PrintArea" localSheetId="8" hidden="1">'Attach 5'!$A$1:$E$29</definedName>
    <definedName name="Z_ECEBABD0_566A_41C4_AA9A_38EA30EFEDA8_.wvu.PrintArea" localSheetId="11" hidden="1">'Attach 6'!$A$1:$E$52</definedName>
    <definedName name="Z_ECEBABD0_566A_41C4_AA9A_38EA30EFEDA8_.wvu.PrintArea" localSheetId="12" hidden="1">'Attach 7'!$A$1:$E$28</definedName>
    <definedName name="Z_ECEBABD0_566A_41C4_AA9A_38EA30EFEDA8_.wvu.PrintArea" localSheetId="13" hidden="1">'Attach 9'!$A$1:$E$58</definedName>
    <definedName name="Z_ECEBABD0_566A_41C4_AA9A_38EA30EFEDA8_.wvu.PrintArea" localSheetId="27" hidden="1">'Bid Form 1st Envelope '!$A$1:$F$122</definedName>
    <definedName name="Z_ECEBABD0_566A_41C4_AA9A_38EA30EFEDA8_.wvu.PrintArea" localSheetId="2" hidden="1">'Names of Bidder'!$B$1:$D$36</definedName>
    <definedName name="Z_ECEBABD0_566A_41C4_AA9A_38EA30EFEDA8_.wvu.PrintTitles" localSheetId="16" hidden="1">'Attach 12'!#REF!</definedName>
    <definedName name="Z_ECEBABD0_566A_41C4_AA9A_38EA30EFEDA8_.wvu.PrintTitles" localSheetId="13" hidden="1">'Attach 9'!$18:$18</definedName>
    <definedName name="Z_F34FCE55_6D7A_4595_AE80_79F81F8010EA_.wvu.Cols" localSheetId="16" hidden="1">'Attach 12'!$G:$I</definedName>
    <definedName name="Z_F34FCE55_6D7A_4595_AE80_79F81F8010EA_.wvu.PrintArea" localSheetId="16" hidden="1">'Attach 12'!$A$1:$F$117</definedName>
    <definedName name="Z_F34FCE55_6D7A_4595_AE80_79F81F8010EA_.wvu.Rows" localSheetId="16" hidden="1">'Attach 12'!#REF!,'Attach 12'!#REF!</definedName>
    <definedName name="Z_F9FE2C60_2849_4C32_B532_2B1A89FFA9CD_.wvu.Cols" localSheetId="20" hidden="1">'Attach 15'!$H:$H</definedName>
    <definedName name="Z_F9FE2C60_2849_4C32_B532_2B1A89FFA9CD_.wvu.Cols" localSheetId="8" hidden="1">'Attach 5'!$H:$H</definedName>
    <definedName name="Z_F9FE2C60_2849_4C32_B532_2B1A89FFA9CD_.wvu.Cols" localSheetId="11" hidden="1">'Attach 6'!$H:$H</definedName>
    <definedName name="Z_F9FE2C60_2849_4C32_B532_2B1A89FFA9CD_.wvu.PrintArea" localSheetId="14" hidden="1">'Attach 10'!$A$1:$E$22</definedName>
    <definedName name="Z_F9FE2C60_2849_4C32_B532_2B1A89FFA9CD_.wvu.PrintArea" localSheetId="15" hidden="1">'Attach 11'!$A$1:$E$28</definedName>
    <definedName name="Z_F9FE2C60_2849_4C32_B532_2B1A89FFA9CD_.wvu.PrintArea" localSheetId="17" hidden="1">'Attach 13'!$A$1:$E$23</definedName>
    <definedName name="Z_F9FE2C60_2849_4C32_B532_2B1A89FFA9CD_.wvu.PrintArea" localSheetId="18" hidden="1">'Attach 14'!$A$1:$E$29</definedName>
    <definedName name="Z_F9FE2C60_2849_4C32_B532_2B1A89FFA9CD_.wvu.PrintArea" localSheetId="19" hidden="1">'Attach 14-IP'!$A$8:$I$222</definedName>
    <definedName name="Z_F9FE2C60_2849_4C32_B532_2B1A89FFA9CD_.wvu.PrintArea" localSheetId="20" hidden="1">'Attach 15'!$A$1:$E$84</definedName>
    <definedName name="Z_F9FE2C60_2849_4C32_B532_2B1A89FFA9CD_.wvu.PrintArea" localSheetId="21" hidden="1">'Attach 16'!$A$1:$L$94</definedName>
    <definedName name="Z_F9FE2C60_2849_4C32_B532_2B1A89FFA9CD_.wvu.PrintArea" localSheetId="22" hidden="1">'Attach 17'!$A$1:$E$33</definedName>
    <definedName name="Z_F9FE2C60_2849_4C32_B532_2B1A89FFA9CD_.wvu.PrintArea" localSheetId="24" hidden="1">'Attach 19'!$A$1:$E$31</definedName>
    <definedName name="Z_F9FE2C60_2849_4C32_B532_2B1A89FFA9CD_.wvu.PrintArea" localSheetId="26" hidden="1">'Attach 23'!$A$1:$E$27</definedName>
    <definedName name="Z_F9FE2C60_2849_4C32_B532_2B1A89FFA9CD_.wvu.PrintArea" localSheetId="3" hidden="1">'Attach 3(JV)'!$A$1:$E$28</definedName>
    <definedName name="Z_F9FE2C60_2849_4C32_B532_2B1A89FFA9CD_.wvu.PrintArea" localSheetId="5" hidden="1">'Attach 4'!$A$1:$E$25</definedName>
    <definedName name="Z_F9FE2C60_2849_4C32_B532_2B1A89FFA9CD_.wvu.PrintArea" localSheetId="6" hidden="1">'Attach 4 (A)'!$A$1:$E$27</definedName>
    <definedName name="Z_F9FE2C60_2849_4C32_B532_2B1A89FFA9CD_.wvu.PrintArea" localSheetId="7" hidden="1">'Attach 4 (B)'!$A$1:$E$26</definedName>
    <definedName name="Z_F9FE2C60_2849_4C32_B532_2B1A89FFA9CD_.wvu.PrintArea" localSheetId="8" hidden="1">'Attach 5'!$A$1:$E$28</definedName>
    <definedName name="Z_F9FE2C60_2849_4C32_B532_2B1A89FFA9CD_.wvu.PrintArea" localSheetId="11" hidden="1">'Attach 6'!$A$1:$E$28</definedName>
    <definedName name="Z_F9FE2C60_2849_4C32_B532_2B1A89FFA9CD_.wvu.PrintArea" localSheetId="12" hidden="1">'Attach 7'!$A$1:$E$28</definedName>
    <definedName name="Z_F9FE2C60_2849_4C32_B532_2B1A89FFA9CD_.wvu.PrintArea" localSheetId="13" hidden="1">'Attach 9'!$A$1:$E$52</definedName>
    <definedName name="Z_F9FE2C60_2849_4C32_B532_2B1A89FFA9CD_.wvu.PrintArea" localSheetId="27" hidden="1">'Bid Form 1st Envelope '!$A$1:$F$122</definedName>
    <definedName name="Z_F9FE2C60_2849_4C32_B532_2B1A89FFA9CD_.wvu.PrintArea" localSheetId="2" hidden="1">'Names of Bidder'!$B$1:$D$36</definedName>
    <definedName name="Z_F9FE2C60_2849_4C32_B532_2B1A89FFA9CD_.wvu.PrintTitles" localSheetId="13" hidden="1">'Attach 9'!$18:$18</definedName>
    <definedName name="Z_F9FE2C60_2849_4C32_B532_2B1A89FFA9CD_.wvu.Rows" localSheetId="20" hidden="1">'Attach 15'!$15:$15</definedName>
    <definedName name="Z_F9FE2C60_2849_4C32_B532_2B1A89FFA9CD_.wvu.Rows" localSheetId="22" hidden="1">'Attach 17'!$26:$26,'Attach 17'!$32:$209</definedName>
    <definedName name="Z_F9FE2C60_2849_4C32_B532_2B1A89FFA9CD_.wvu.Rows" localSheetId="24" hidden="1">'Attach 19'!$13:$13,'Attach 19'!$20:$28</definedName>
    <definedName name="Z_F9FE2C60_2849_4C32_B532_2B1A89FFA9CD_.wvu.Rows" localSheetId="26" hidden="1">'Attach 23'!$12:$12,'Attach 23'!$19:$24</definedName>
    <definedName name="Z_F9FE2C60_2849_4C32_B532_2B1A89FFA9CD_.wvu.Rows" localSheetId="8" hidden="1">'Attach 5'!$4:$4</definedName>
    <definedName name="Z_F9FE2C60_2849_4C32_B532_2B1A89FFA9CD_.wvu.Rows" localSheetId="2" hidden="1">'Names of Bidder'!$28:$30</definedName>
    <definedName name="Z_FB41F969_87BE_4AD1_A99C_A5F9EA1C8FCB_.wvu.Cols" localSheetId="16" hidden="1">'Attach 12'!$G:$I</definedName>
    <definedName name="Z_FB41F969_87BE_4AD1_A99C_A5F9EA1C8FCB_.wvu.PrintArea" localSheetId="16" hidden="1">'Attach 12'!$A$1:$F$117</definedName>
    <definedName name="Z_FB41F969_87BE_4AD1_A99C_A5F9EA1C8FCB_.wvu.Rows" localSheetId="16" hidden="1">'Attach 12'!#REF!,'Attach 12'!#REF!</definedName>
    <definedName name="Z_FC200EB0_6614_47DB_96CE_7610471486D9_.wvu.Cols" localSheetId="20" hidden="1">'Attach 15'!$F:$F,'Attach 15'!$H:$H</definedName>
    <definedName name="Z_FC200EB0_6614_47DB_96CE_7610471486D9_.wvu.Cols" localSheetId="3" hidden="1">'Attach 3(JV)'!$F:$F</definedName>
    <definedName name="Z_FC200EB0_6614_47DB_96CE_7610471486D9_.wvu.Cols" localSheetId="8" hidden="1">'Attach 5'!$H:$H</definedName>
    <definedName name="Z_FC200EB0_6614_47DB_96CE_7610471486D9_.wvu.Cols" localSheetId="11" hidden="1">'Attach 6'!$H:$H</definedName>
    <definedName name="Z_FC200EB0_6614_47DB_96CE_7610471486D9_.wvu.Cols" localSheetId="2" hidden="1">'Names of Bidder'!$F:$I</definedName>
    <definedName name="Z_FC200EB0_6614_47DB_96CE_7610471486D9_.wvu.PrintArea" localSheetId="14" hidden="1">'Attach 10'!$A$1:$E$20</definedName>
    <definedName name="Z_FC200EB0_6614_47DB_96CE_7610471486D9_.wvu.PrintArea" localSheetId="15" hidden="1">'Attach 11'!$A$1:$E$28</definedName>
    <definedName name="Z_FC200EB0_6614_47DB_96CE_7610471486D9_.wvu.PrintArea" localSheetId="17" hidden="1">'Attach 13'!$A$1:$E$21</definedName>
    <definedName name="Z_FC200EB0_6614_47DB_96CE_7610471486D9_.wvu.PrintArea" localSheetId="18" hidden="1">'Attach 14'!$A$1:$E$27</definedName>
    <definedName name="Z_FC200EB0_6614_47DB_96CE_7610471486D9_.wvu.PrintArea" localSheetId="19" hidden="1">'Attach 14-IP'!$A$8:$I$222</definedName>
    <definedName name="Z_FC200EB0_6614_47DB_96CE_7610471486D9_.wvu.PrintArea" localSheetId="20" hidden="1">'Attach 15'!$A$1:$E$84</definedName>
    <definedName name="Z_FC200EB0_6614_47DB_96CE_7610471486D9_.wvu.PrintArea" localSheetId="21" hidden="1">'Attach 16'!$A$1:$L$94</definedName>
    <definedName name="Z_FC200EB0_6614_47DB_96CE_7610471486D9_.wvu.PrintArea" localSheetId="22" hidden="1">'Attach 17'!$A$1:$E$30</definedName>
    <definedName name="Z_FC200EB0_6614_47DB_96CE_7610471486D9_.wvu.PrintArea" localSheetId="23" hidden="1">'Attach 18'!$A$1:$E$31</definedName>
    <definedName name="Z_FC200EB0_6614_47DB_96CE_7610471486D9_.wvu.PrintArea" localSheetId="24" hidden="1">'Attach 19'!$A$1:$E$31</definedName>
    <definedName name="Z_FC200EB0_6614_47DB_96CE_7610471486D9_.wvu.PrintArea" localSheetId="26" hidden="1">'Attach 23'!$A$1:$E$27</definedName>
    <definedName name="Z_FC200EB0_6614_47DB_96CE_7610471486D9_.wvu.PrintArea" localSheetId="3" hidden="1">'Attach 3(JV)'!$A$1:$E$26</definedName>
    <definedName name="Z_FC200EB0_6614_47DB_96CE_7610471486D9_.wvu.PrintArea" localSheetId="5" hidden="1">'Attach 4'!$A$1:$E$24</definedName>
    <definedName name="Z_FC200EB0_6614_47DB_96CE_7610471486D9_.wvu.PrintArea" localSheetId="6" hidden="1">'Attach 4 (A)'!$A$1:$E$26</definedName>
    <definedName name="Z_FC200EB0_6614_47DB_96CE_7610471486D9_.wvu.PrintArea" localSheetId="7" hidden="1">'Attach 4 (B)'!$A$1:$E$25</definedName>
    <definedName name="Z_FC200EB0_6614_47DB_96CE_7610471486D9_.wvu.PrintArea" localSheetId="8" hidden="1">'Attach 5'!$A$1:$E$28</definedName>
    <definedName name="Z_FC200EB0_6614_47DB_96CE_7610471486D9_.wvu.PrintArea" localSheetId="9" hidden="1">'Attach 5A'!$A$1:$E$29</definedName>
    <definedName name="Z_FC200EB0_6614_47DB_96CE_7610471486D9_.wvu.PrintArea" localSheetId="10" hidden="1">'Attach 5B'!$A$1:$E$28</definedName>
    <definedName name="Z_FC200EB0_6614_47DB_96CE_7610471486D9_.wvu.PrintArea" localSheetId="11" hidden="1">'Attach 6'!$A$1:$E$27</definedName>
    <definedName name="Z_FC200EB0_6614_47DB_96CE_7610471486D9_.wvu.PrintArea" localSheetId="12" hidden="1">'Attach 7'!$A$1:$E$28</definedName>
    <definedName name="Z_FC200EB0_6614_47DB_96CE_7610471486D9_.wvu.PrintArea" localSheetId="13" hidden="1">'Attach 9'!$A$1:$E$52</definedName>
    <definedName name="Z_FC200EB0_6614_47DB_96CE_7610471486D9_.wvu.PrintArea" localSheetId="25" hidden="1">'Attach-20'!$A$1:$E$36</definedName>
    <definedName name="Z_FC200EB0_6614_47DB_96CE_7610471486D9_.wvu.PrintArea" localSheetId="4" hidden="1">'Attach-3 (QR)'!$A$1:$I$340</definedName>
    <definedName name="Z_FC200EB0_6614_47DB_96CE_7610471486D9_.wvu.PrintArea" localSheetId="27" hidden="1">'Bid Form 1st Envelope '!$A$1:$F$122</definedName>
    <definedName name="Z_FC200EB0_6614_47DB_96CE_7610471486D9_.wvu.PrintArea" localSheetId="2" hidden="1">'Names of Bidder'!$B$1:$D$36</definedName>
    <definedName name="Z_FC200EB0_6614_47DB_96CE_7610471486D9_.wvu.PrintTitles" localSheetId="13" hidden="1">'Attach 9'!$18:$18</definedName>
    <definedName name="Z_FC200EB0_6614_47DB_96CE_7610471486D9_.wvu.Rows" localSheetId="15" hidden="1">'Attach 11'!$29:$85</definedName>
    <definedName name="Z_FC200EB0_6614_47DB_96CE_7610471486D9_.wvu.Rows" localSheetId="20" hidden="1">'Attach 15'!$15:$15</definedName>
    <definedName name="Z_FC200EB0_6614_47DB_96CE_7610471486D9_.wvu.Rows" localSheetId="21" hidden="1">'Attach 16'!$89:$92</definedName>
    <definedName name="Z_FC200EB0_6614_47DB_96CE_7610471486D9_.wvu.Rows" localSheetId="22" hidden="1">'Attach 17'!$26:$26,'Attach 17'!$32:$209</definedName>
    <definedName name="Z_FC200EB0_6614_47DB_96CE_7610471486D9_.wvu.Rows" localSheetId="23" hidden="1">'Attach 18'!$13:$13</definedName>
    <definedName name="Z_FC200EB0_6614_47DB_96CE_7610471486D9_.wvu.Rows" localSheetId="24" hidden="1">'Attach 19'!$13:$13,'Attach 19'!$20:$28</definedName>
    <definedName name="Z_FC200EB0_6614_47DB_96CE_7610471486D9_.wvu.Rows" localSheetId="26" hidden="1">'Attach 23'!$12:$12,'Attach 23'!$23:$24</definedName>
    <definedName name="Z_FC200EB0_6614_47DB_96CE_7610471486D9_.wvu.Rows" localSheetId="25" hidden="1">'Attach-20'!$13:$13</definedName>
    <definedName name="Z_FC200EB0_6614_47DB_96CE_7610471486D9_.wvu.Rows" localSheetId="4" hidden="1">'Attach-3 (QR)'!$16:$337</definedName>
    <definedName name="Z_FC200EB0_6614_47DB_96CE_7610471486D9_.wvu.Rows" localSheetId="27" hidden="1">'Bid Form 1st Envelope '!$32:$32</definedName>
    <definedName name="Z_FC200EB0_6614_47DB_96CE_7610471486D9_.wvu.Rows" localSheetId="2" hidden="1">'Names of Bidder'!$10:$11,'Names of Bidder'!$23:$26,'Names of Bidder'!$28:$30</definedName>
    <definedName name="Z_FD87D35E_89F5_48A1_8A83_CC8E962AB32F_.wvu.Cols" localSheetId="4" hidden="1">'Attach-3 (QR)'!$N:$O</definedName>
    <definedName name="Z_FD87D35E_89F5_48A1_8A83_CC8E962AB32F_.wvu.PrintArea" localSheetId="4" hidden="1">'Attach-3 (QR)'!$A$1:$I$341</definedName>
    <definedName name="Z_FD87D35E_89F5_48A1_8A83_CC8E962AB32F_.wvu.Rows" localSheetId="4" hidden="1">'Attach-3 (QR)'!#REF!,'Attach-3 (QR)'!#REF!,'Attach-3 (QR)'!#REF!,'Attach-3 (QR)'!$160:$160,'Attach-3 (QR)'!#REF!,'Attach-3 (QR)'!#REF!,'Attach-3 (QR)'!$218:$220,'Attach-3 (QR)'!$239:$278,'Attach-3 (QR)'!$282:$290,'Attach-3 (QR)'!$306:$316</definedName>
    <definedName name="Z_FE4EC9C4_31B9_4D40_8323_5B16C3BC840F_.wvu.Cols" localSheetId="20" hidden="1">'Attach 15'!$H:$H</definedName>
    <definedName name="Z_FE4EC9C4_31B9_4D40_8323_5B16C3BC840F_.wvu.Cols" localSheetId="8" hidden="1">'Attach 5'!$H:$H</definedName>
    <definedName name="Z_FE4EC9C4_31B9_4D40_8323_5B16C3BC840F_.wvu.Cols" localSheetId="11" hidden="1">'Attach 6'!$H:$H</definedName>
    <definedName name="Z_FE4EC9C4_31B9_4D40_8323_5B16C3BC840F_.wvu.PrintArea" localSheetId="14" hidden="1">'Attach 10'!$A$1:$E$22</definedName>
    <definedName name="Z_FE4EC9C4_31B9_4D40_8323_5B16C3BC840F_.wvu.PrintArea" localSheetId="15" hidden="1">'Attach 11'!$A$1:$E$28</definedName>
    <definedName name="Z_FE4EC9C4_31B9_4D40_8323_5B16C3BC840F_.wvu.PrintArea" localSheetId="17" hidden="1">'Attach 13'!$A$1:$E$23</definedName>
    <definedName name="Z_FE4EC9C4_31B9_4D40_8323_5B16C3BC840F_.wvu.PrintArea" localSheetId="18" hidden="1">'Attach 14'!$A$1:$E$29</definedName>
    <definedName name="Z_FE4EC9C4_31B9_4D40_8323_5B16C3BC840F_.wvu.PrintArea" localSheetId="19" hidden="1">'Attach 14-IP'!$A$8:$I$222</definedName>
    <definedName name="Z_FE4EC9C4_31B9_4D40_8323_5B16C3BC840F_.wvu.PrintArea" localSheetId="20" hidden="1">'Attach 15'!$A$1:$E$84</definedName>
    <definedName name="Z_FE4EC9C4_31B9_4D40_8323_5B16C3BC840F_.wvu.PrintArea" localSheetId="21" hidden="1">'Attach 16'!$A$1:$L$94</definedName>
    <definedName name="Z_FE4EC9C4_31B9_4D40_8323_5B16C3BC840F_.wvu.PrintArea" localSheetId="22" hidden="1">'Attach 17'!$A$1:$E$33</definedName>
    <definedName name="Z_FE4EC9C4_31B9_4D40_8323_5B16C3BC840F_.wvu.PrintArea" localSheetId="24" hidden="1">'Attach 19'!$A$1:$E$31</definedName>
    <definedName name="Z_FE4EC9C4_31B9_4D40_8323_5B16C3BC840F_.wvu.PrintArea" localSheetId="26" hidden="1">'Attach 23'!$A$1:$E$27</definedName>
    <definedName name="Z_FE4EC9C4_31B9_4D40_8323_5B16C3BC840F_.wvu.PrintArea" localSheetId="3" hidden="1">'Attach 3(JV)'!$A$1:$E$28</definedName>
    <definedName name="Z_FE4EC9C4_31B9_4D40_8323_5B16C3BC840F_.wvu.PrintArea" localSheetId="5" hidden="1">'Attach 4'!$A$1:$E$25</definedName>
    <definedName name="Z_FE4EC9C4_31B9_4D40_8323_5B16C3BC840F_.wvu.PrintArea" localSheetId="6" hidden="1">'Attach 4 (A)'!$A$1:$E$27</definedName>
    <definedName name="Z_FE4EC9C4_31B9_4D40_8323_5B16C3BC840F_.wvu.PrintArea" localSheetId="7" hidden="1">'Attach 4 (B)'!$A$1:$E$26</definedName>
    <definedName name="Z_FE4EC9C4_31B9_4D40_8323_5B16C3BC840F_.wvu.PrintArea" localSheetId="8" hidden="1">'Attach 5'!$A$1:$E$28</definedName>
    <definedName name="Z_FE4EC9C4_31B9_4D40_8323_5B16C3BC840F_.wvu.PrintArea" localSheetId="11" hidden="1">'Attach 6'!$A$1:$E$28</definedName>
    <definedName name="Z_FE4EC9C4_31B9_4D40_8323_5B16C3BC840F_.wvu.PrintArea" localSheetId="12" hidden="1">'Attach 7'!$A$1:$E$28</definedName>
    <definedName name="Z_FE4EC9C4_31B9_4D40_8323_5B16C3BC840F_.wvu.PrintArea" localSheetId="13" hidden="1">'Attach 9'!$A$1:$E$52</definedName>
    <definedName name="Z_FE4EC9C4_31B9_4D40_8323_5B16C3BC840F_.wvu.PrintArea" localSheetId="27" hidden="1">'Bid Form 1st Envelope '!$A$1:$F$122</definedName>
    <definedName name="Z_FE4EC9C4_31B9_4D40_8323_5B16C3BC840F_.wvu.PrintArea" localSheetId="2" hidden="1">'Names of Bidder'!$B$1:$D$36</definedName>
    <definedName name="Z_FE4EC9C4_31B9_4D40_8323_5B16C3BC840F_.wvu.PrintTitles" localSheetId="13" hidden="1">'Attach 9'!$18:$18</definedName>
    <definedName name="Z_FE4EC9C4_31B9_4D40_8323_5B16C3BC840F_.wvu.Rows" localSheetId="20" hidden="1">'Attach 15'!$15:$15</definedName>
    <definedName name="Z_FE4EC9C4_31B9_4D40_8323_5B16C3BC840F_.wvu.Rows" localSheetId="22" hidden="1">'Attach 17'!$26:$26,'Attach 17'!$32:$209</definedName>
    <definedName name="Z_FE4EC9C4_31B9_4D40_8323_5B16C3BC840F_.wvu.Rows" localSheetId="24" hidden="1">'Attach 19'!$13:$13,'Attach 19'!$20:$28</definedName>
    <definedName name="Z_FE4EC9C4_31B9_4D40_8323_5B16C3BC840F_.wvu.Rows" localSheetId="26" hidden="1">'Attach 23'!$12:$12,'Attach 23'!$19:$24</definedName>
    <definedName name="Z_FE4EC9C4_31B9_4D40_8323_5B16C3BC840F_.wvu.Rows" localSheetId="8" hidden="1">'Attach 5'!$4:$4</definedName>
    <definedName name="Z_FE4EC9C4_31B9_4D40_8323_5B16C3BC840F_.wvu.Rows" localSheetId="2" hidden="1">'Names of Bidder'!$28:$30</definedName>
    <definedName name="Z_FEBF4298_F424_4062_8777_832DAFDB7A61_.wvu.Cols" localSheetId="16" hidden="1">'Attach 12'!$G:$I</definedName>
    <definedName name="Z_FEBF4298_F424_4062_8777_832DAFDB7A61_.wvu.PrintArea" localSheetId="16" hidden="1">'Attach 12'!$A$1:$F$117</definedName>
    <definedName name="Z_FEBF4298_F424_4062_8777_832DAFDB7A61_.wvu.Rows" localSheetId="16" hidden="1">'Attach 12'!$38:$45,'Attach 12'!$96:$100</definedName>
  </definedNames>
  <calcPr calcId="191029"/>
  <customWorkbookViews>
    <customWorkbookView name="Ankit Vaishnav {अंकित वैष्णव} - Personal View" guid="{298F032C-06C2-4CBE-91F6-31626F220A05}" mergeInterval="0" personalView="1" maximized="1" xWindow="-8" yWindow="-8" windowWidth="1936" windowHeight="1048" tabRatio="883" activeSheetId="2"/>
    <customWorkbookView name="Ram Lal {Ram Lal} - Personal View" guid="{345DC493-E4B0-4F0D-8EB4-6A65D801E281}" mergeInterval="0" personalView="1" maximized="1" xWindow="-8" yWindow="-8" windowWidth="1936" windowHeight="1056" tabRatio="883" activeSheetId="28"/>
    <customWorkbookView name="Ankit Vaishnav {Ankit Vaishnav} - Personal View" guid="{35C772BD-8F05-4A18-BEC8-6AF744E22539}" mergeInterval="0" personalView="1" maximized="1" xWindow="-8" yWindow="-8" windowWidth="1456" windowHeight="876" tabRatio="861" activeSheetId="28"/>
    <customWorkbookView name="Satendra Singh Sengar {सतेन्द्र सिंह सेंगर} - Personal View" guid="{FC200EB0-6614-47DB-96CE-7610471486D9}" mergeInterval="0" personalView="1" maximized="1" xWindow="-8" yWindow="-8" windowWidth="1936" windowHeight="1056" tabRatio="960" activeSheetId="21"/>
    <customWorkbookView name="AAKASH KHANDELWAL {Aakash Khandelwal} - Personal View" guid="{010B040B-83D1-42E5-9354-A9BE9113BDAC}" mergeInterval="0" personalView="1" maximized="1" xWindow="-8" yWindow="-8" windowWidth="1936" windowHeight="1056" tabRatio="960" activeSheetId="28"/>
    <customWorkbookView name="D Lucius {डी. लूसियस} - Personal View" guid="{77353208-2D17-4D2E-ADE3-4F168F350B73}" mergeInterval="0" personalView="1" maximized="1" windowWidth="1916" windowHeight="820" tabRatio="952" activeSheetId="2"/>
    <customWorkbookView name="Rahul {Rahul} - Personal View" guid="{1F125E51-1799-42D0-B41E-DC039BB17D59}" mergeInterval="0" personalView="1" maximized="1" windowWidth="1916" windowHeight="814" tabRatio="861" activeSheetId="28" showComments="commIndAndComment"/>
    <customWorkbookView name="Neeraj Kumar {नीरज कुमार} - Personal View" guid="{14C32814-5A59-4863-9FB1-822FBB75D7D1}" mergeInterval="0" personalView="1" maximized="1" windowWidth="1916" windowHeight="854" tabRatio="861" activeSheetId="26"/>
    <customWorkbookView name="Jasminder Singh Bhatia {जसमिंदर सिंह} - Personal View" guid="{AA750348-930C-43DE-ADD0-8D60980F5013}" mergeInterval="0" personalView="1" maximized="1" windowWidth="1916" windowHeight="854" tabRatio="861" activeSheetId="26"/>
    <customWorkbookView name="60001192 - Personal View" guid="{CFBF18EC-8277-4311-991B-395AF21BB33B}" mergeInterval="0" personalView="1" maximized="1" xWindow="1" yWindow="1" windowWidth="1362" windowHeight="496" tabRatio="861" activeSheetId="26"/>
    <customWorkbookView name="Naba Kumar Mondal - Personal View" guid="{82C64B11-1F50-45B5-B7BB-9F1DC733C833}" mergeInterval="0" personalView="1" maximized="1" windowWidth="1362" windowHeight="543" tabRatio="960" activeSheetId="9"/>
    <customWorkbookView name="rkg - Personal View" guid="{FE4EC9C4-31B9-4D40-8323-5B16C3BC840F}" mergeInterval="0" personalView="1" maximized="1" windowWidth="1362" windowHeight="509" tabRatio="960" activeSheetId="26"/>
    <customWorkbookView name="31103 - Personal View" guid="{F9FE2C60-2849-4C32-B532-2B1A89FFA9CD}" mergeInterval="0" personalView="1" maximized="1" windowWidth="1362" windowHeight="543" tabRatio="960" activeSheetId="6"/>
    <customWorkbookView name="01209 - Personal View" guid="{494F6778-23FE-4AAC-B37D-6C7543FC13B9}" mergeInterval="0" personalView="1" maximized="1" xWindow="1" yWindow="1" windowWidth="1366" windowHeight="538" tabRatio="725" activeSheetId="2"/>
    <customWorkbookView name="00398 - Personal View" guid="{CD4CA1A8-824A-452F-BDBA-32A47C1B3013}" mergeInterval="0" personalView="1" maximized="1" xWindow="1" yWindow="1" windowWidth="1366" windowHeight="496" tabRatio="942" activeSheetId="2"/>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2"/>
    <customWorkbookView name="01192 - Personal View" guid="{43BCBF1E-CDCF-4541-8D79-87EDCECBC1FD}" mergeInterval="0" personalView="1" maximized="1" xWindow="1" yWindow="1" windowWidth="1366" windowHeight="538" tabRatio="725" activeSheetId="2"/>
    <customWorkbookView name="HARSH KHANDELWAL         - Personal View" guid="{7A9EA6D6-4DDF-43D9-92E6-C6AFAD14E266}" mergeInterval="0" personalView="1" maximized="1" windowWidth="1362" windowHeight="543" tabRatio="960" activeSheetId="2"/>
    <customWorkbookView name="20587 - Personal View" guid="{DC28ED1E-3E35-4094-9C2B-5C0A1C1D459C}" mergeInterval="0" personalView="1" maximized="1" xWindow="1" yWindow="1" windowWidth="1362" windowHeight="519" tabRatio="960" activeSheetId="2"/>
    <customWorkbookView name="Baijnath Singh - Personal View" guid="{240327DD-375F-45D4-BA52-89AFD79FE6A1}" mergeInterval="0" personalView="1" maximized="1" windowWidth="1362" windowHeight="495" tabRatio="960" activeSheetId="26"/>
    <customWorkbookView name="NRAPENDRA KUMAR - Personal View" guid="{82E8A0F5-0020-4355-95CF-28601763A783}" mergeInterval="0" personalView="1" maximized="1" windowWidth="1362" windowHeight="503" tabRatio="960" activeSheetId="6"/>
    <customWorkbookView name="60002881 - Personal View" guid="{44C1C443-3199-4288-884A-D16AF7B2CD69}" mergeInterval="0" personalView="1" maximized="1" xWindow="1" yWindow="1" windowWidth="1362" windowHeight="538" tabRatio="960" activeSheetId="26"/>
    <customWorkbookView name="Sanjeet Kumar - Personal View" guid="{CB7CD015-9A92-451A-BEF4-2BC98E3768DD}" mergeInterval="0" personalView="1" maximized="1" windowWidth="1362" windowHeight="527" tabRatio="960" activeSheetId="26"/>
    <customWorkbookView name="60001487 - Personal View" guid="{7A88FC7A-7690-48AB-B789-172043AFADC8}" mergeInterval="0" personalView="1" maximized="1" xWindow="1" yWindow="1" windowWidth="1362" windowHeight="538" tabRatio="861" activeSheetId="16"/>
    <customWorkbookView name="60003235 - Personal View" guid="{1E2D7167-D6B7-4690-9A83-BF768C4223A4}" mergeInterval="0" personalView="1" maximized="1" xWindow="1" yWindow="1" windowWidth="1020" windowHeight="496" tabRatio="861" activeSheetId="26"/>
    <customWorkbookView name="Umesh Kumar Yadav {उमेश कुमार यादव} - Personal View" guid="{13A93EBF-985A-49FD-9FE0-DC75D238EC8C}" mergeInterval="0" personalView="1" maximized="1" windowWidth="1916" windowHeight="854" tabRatio="861" activeSheetId="2"/>
    <customWorkbookView name="Pankaj Kumar Jangid {पंकज कुमार जांगिड} - Personal View" guid="{BE615921-12B2-47E1-81BB-292B559B4C46}" mergeInterval="0" personalView="1" maximized="1" windowWidth="1916" windowHeight="814" tabRatio="861" activeSheetId="16"/>
    <customWorkbookView name="Neelam Singh {नीलम सिंह} - Personal View" guid="{D05C69EC-C4A6-4AED-AFBA-A3044FD4B3FB}" mergeInterval="0" personalView="1" maximized="1" windowWidth="1916" windowHeight="854" tabRatio="861" activeSheetId="28"/>
    <customWorkbookView name="Parvinder Malik {परविंदर मलिक} - Personal View" guid="{8CF338B0-8CA3-4AF4-816D-CB7A6D8E33BC}" mergeInterval="0" personalView="1" maximized="1" windowWidth="1362" windowHeight="542" tabRatio="861" activeSheetId="28"/>
    <customWorkbookView name="Rahul Mendhe {Rahul Mendhe} - Personal View" guid="{B07CB001-8FAF-40AD-8AD5-A65A64B33B35}" mergeInterval="0" personalView="1" maximized="1" windowWidth="1916" windowHeight="774" tabRatio="952" activeSheetId="28" showComments="commIndAndComment"/>
    <customWorkbookView name="Charanya Ambati {चरण्या अंबटि} - Personal View" guid="{4D67A8FB-66CE-4EFD-8932-C754BE25ED43}" mergeInterval="0" personalView="1" maximized="1" windowWidth="1916" windowHeight="803" tabRatio="952" activeSheetId="28"/>
    <customWorkbookView name="Atul Kumar Singh {अतुल कुमार सिंह} - Personal View" guid="{0D490C87-B003-4943-9825-ACE0B8E7CC06}" mergeInterval="0" personalView="1" maximized="1" windowWidth="1276" windowHeight="798" tabRatio="960" activeSheetId="5"/>
    <customWorkbookView name="60003018 - Personal View" guid="{012A8702-091E-4FD1-8E26-12B65B8B3B8C}" mergeInterval="0" personalView="1" maximized="1" xWindow="-8" yWindow="-8" windowWidth="1382" windowHeight="744" tabRatio="960" activeSheetId="2"/>
    <customWorkbookView name="Samrat Jain {Samrat Jain} - Personal View" guid="{CD28740F-9825-447C-B887-B18F0232D126}" mergeInterval="0" personalView="1" maximized="1" xWindow="-8" yWindow="-8" windowWidth="1936" windowHeight="1056" tabRatio="883" activeSheetId="17" showComments="commIndAndComment"/>
    <customWorkbookView name="Ankit Vaishnav  - Personal View" guid="{0064F3C0-5DFF-4992-B9AD-EC91C5FD9BD7}" mergeInterval="0" personalView="1" maximized="1" xWindow="-8" yWindow="-8" windowWidth="1936" windowHeight="1048" tabRatio="88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31" l="1"/>
  <c r="D11" i="23"/>
  <c r="D10" i="23"/>
  <c r="D8" i="23"/>
  <c r="D9" i="23"/>
  <c r="A1" i="31"/>
  <c r="F116" i="31"/>
  <c r="F115" i="31"/>
  <c r="B116" i="31"/>
  <c r="B115" i="31"/>
  <c r="E11" i="31"/>
  <c r="E10" i="31"/>
  <c r="E9" i="31"/>
  <c r="E8" i="31"/>
  <c r="B12" i="31"/>
  <c r="B11" i="31"/>
  <c r="B10" i="31"/>
  <c r="B9" i="31"/>
  <c r="A7" i="31"/>
  <c r="E7" i="31"/>
  <c r="A8" i="31"/>
  <c r="A26" i="31"/>
  <c r="D99" i="31"/>
  <c r="A45" i="14"/>
  <c r="D10" i="10"/>
  <c r="D8" i="7"/>
  <c r="D9" i="7"/>
  <c r="D10" i="7"/>
  <c r="D11" i="7"/>
  <c r="F11" i="5"/>
  <c r="F10" i="5"/>
  <c r="F8" i="5"/>
  <c r="E11" i="4"/>
  <c r="E10" i="4"/>
  <c r="E8" i="4"/>
  <c r="A46" i="14" l="1"/>
  <c r="B23" i="28" l="1"/>
  <c r="E1" i="27" l="1"/>
  <c r="E10" i="27"/>
  <c r="E9" i="27"/>
  <c r="E8" i="27"/>
  <c r="E7" i="27"/>
  <c r="E6" i="27"/>
  <c r="A6" i="27"/>
  <c r="A1" i="27"/>
  <c r="A1" i="29" l="1"/>
  <c r="A1" i="28"/>
  <c r="A8" i="28"/>
  <c r="A9" i="28"/>
  <c r="A10" i="28"/>
  <c r="A11" i="28"/>
  <c r="A12" i="28"/>
  <c r="C15" i="28"/>
  <c r="B17" i="28"/>
  <c r="AD22" i="28"/>
  <c r="B25" i="28"/>
  <c r="AD25" i="28"/>
  <c r="B26" i="28"/>
  <c r="H27" i="28"/>
  <c r="H28" i="28"/>
  <c r="B29" i="28"/>
  <c r="B30" i="28"/>
  <c r="B31" i="28"/>
  <c r="B33" i="28"/>
  <c r="B34" i="28"/>
  <c r="B35" i="28"/>
  <c r="B36" i="28"/>
  <c r="B37" i="28"/>
  <c r="B38" i="28"/>
  <c r="B39" i="28"/>
  <c r="B40" i="28"/>
  <c r="B41" i="28"/>
  <c r="B42" i="28"/>
  <c r="B43" i="28"/>
  <c r="B44" i="28"/>
  <c r="B45" i="28"/>
  <c r="B46" i="28"/>
  <c r="B47" i="28"/>
  <c r="B48" i="28"/>
  <c r="B49" i="28"/>
  <c r="B50" i="28"/>
  <c r="B51" i="28"/>
  <c r="B52" i="28"/>
  <c r="B53" i="28"/>
  <c r="B54" i="28"/>
  <c r="I120" i="28"/>
  <c r="A122" i="28" s="1"/>
  <c r="A1" i="26"/>
  <c r="E1" i="26"/>
  <c r="A7" i="26"/>
  <c r="E7" i="26"/>
  <c r="E8" i="26"/>
  <c r="E9" i="26"/>
  <c r="E10" i="26"/>
  <c r="E11" i="26"/>
  <c r="A1" i="25"/>
  <c r="E1" i="25"/>
  <c r="A7" i="25"/>
  <c r="E7" i="25"/>
  <c r="E8" i="25"/>
  <c r="E9" i="25"/>
  <c r="E10" i="25"/>
  <c r="E11" i="25"/>
  <c r="A1" i="24"/>
  <c r="E1" i="24"/>
  <c r="A7" i="24"/>
  <c r="E7" i="24"/>
  <c r="E8" i="24"/>
  <c r="E9" i="24"/>
  <c r="E10" i="24"/>
  <c r="E11" i="24"/>
  <c r="A1" i="23"/>
  <c r="A32" i="23" s="1"/>
  <c r="A60" i="23" s="1"/>
  <c r="E1" i="23"/>
  <c r="E32" i="23" s="1"/>
  <c r="E60" i="23" s="1"/>
  <c r="Z2" i="23"/>
  <c r="A7" i="23"/>
  <c r="D7" i="23"/>
  <c r="D38" i="23" s="1"/>
  <c r="A8" i="23"/>
  <c r="D39" i="23"/>
  <c r="D40" i="23"/>
  <c r="D69" i="23"/>
  <c r="D42" i="23"/>
  <c r="A38" i="23"/>
  <c r="A39" i="23"/>
  <c r="B40" i="23"/>
  <c r="B41" i="23"/>
  <c r="B42" i="23"/>
  <c r="B43" i="23"/>
  <c r="A66" i="23"/>
  <c r="A67" i="23"/>
  <c r="B68" i="23"/>
  <c r="B69" i="23"/>
  <c r="B70" i="23"/>
  <c r="B71" i="23"/>
  <c r="A1" i="22"/>
  <c r="L1" i="22"/>
  <c r="A7" i="22"/>
  <c r="G7" i="22"/>
  <c r="G8" i="22"/>
  <c r="G9" i="22"/>
  <c r="G10" i="22"/>
  <c r="G11" i="22"/>
  <c r="B20" i="22"/>
  <c r="A1" i="21"/>
  <c r="E1" i="21"/>
  <c r="A3" i="21"/>
  <c r="E7" i="21"/>
  <c r="A8" i="21"/>
  <c r="E8" i="21"/>
  <c r="E9" i="21"/>
  <c r="E10" i="21"/>
  <c r="E11" i="21"/>
  <c r="F37" i="21"/>
  <c r="E71" i="21"/>
  <c r="A37" i="20"/>
  <c r="A38" i="20"/>
  <c r="A39" i="20"/>
  <c r="A40" i="20"/>
  <c r="A41" i="20"/>
  <c r="A45" i="20"/>
  <c r="A50" i="20"/>
  <c r="F198" i="20"/>
  <c r="F199" i="20"/>
  <c r="A1" i="19"/>
  <c r="E1" i="19"/>
  <c r="A7" i="19"/>
  <c r="E7" i="19"/>
  <c r="E8" i="19"/>
  <c r="E9" i="19"/>
  <c r="E10" i="19"/>
  <c r="E11" i="19"/>
  <c r="A1" i="18"/>
  <c r="E1" i="18"/>
  <c r="A7" i="18"/>
  <c r="E7" i="18"/>
  <c r="E8" i="18"/>
  <c r="E9" i="18"/>
  <c r="E10" i="18"/>
  <c r="E11" i="18"/>
  <c r="A1" i="16"/>
  <c r="A29" i="16" s="1"/>
  <c r="A57" i="16" s="1"/>
  <c r="E1" i="16"/>
  <c r="E29" i="16" s="1"/>
  <c r="E57" i="16" s="1"/>
  <c r="A3" i="16"/>
  <c r="A31" i="16" s="1"/>
  <c r="A59" i="16" s="1"/>
  <c r="A7" i="16"/>
  <c r="D7" i="16"/>
  <c r="D63" i="16" s="1"/>
  <c r="D8" i="16"/>
  <c r="D36" i="16" s="1"/>
  <c r="D9" i="16"/>
  <c r="D65" i="16" s="1"/>
  <c r="D10" i="16"/>
  <c r="D38" i="16" s="1"/>
  <c r="D11" i="16"/>
  <c r="D39" i="16" s="1"/>
  <c r="A35" i="16"/>
  <c r="A63" i="16"/>
  <c r="A1" i="15"/>
  <c r="E1" i="15"/>
  <c r="A7" i="15"/>
  <c r="E7" i="15"/>
  <c r="E8" i="15"/>
  <c r="E9" i="15"/>
  <c r="E10" i="15"/>
  <c r="E11" i="15"/>
  <c r="A1" i="14"/>
  <c r="A7" i="14"/>
  <c r="D47" i="14"/>
  <c r="D48" i="14"/>
  <c r="A1" i="13"/>
  <c r="E1" i="13"/>
  <c r="A7" i="13"/>
  <c r="E7" i="13"/>
  <c r="E8" i="13"/>
  <c r="E9" i="13"/>
  <c r="E10" i="13"/>
  <c r="E11" i="13"/>
  <c r="A1" i="12"/>
  <c r="A30" i="12" s="1"/>
  <c r="E1" i="12"/>
  <c r="A7" i="12"/>
  <c r="E7" i="12"/>
  <c r="E8" i="12"/>
  <c r="E9" i="12"/>
  <c r="E10" i="12"/>
  <c r="E11" i="12"/>
  <c r="E30" i="12"/>
  <c r="A32" i="12"/>
  <c r="A1" i="11"/>
  <c r="A6" i="11"/>
  <c r="D6" i="11"/>
  <c r="D7" i="11"/>
  <c r="D8" i="11"/>
  <c r="D9" i="11"/>
  <c r="A1" i="10"/>
  <c r="A6" i="10"/>
  <c r="D6" i="10"/>
  <c r="D7" i="10"/>
  <c r="D8" i="10"/>
  <c r="D9" i="10"/>
  <c r="A1" i="9"/>
  <c r="E1" i="9"/>
  <c r="A7" i="9"/>
  <c r="D7" i="9"/>
  <c r="D8" i="9"/>
  <c r="D9" i="9"/>
  <c r="D10" i="9"/>
  <c r="D11" i="9"/>
  <c r="A1" i="8"/>
  <c r="E1" i="8"/>
  <c r="A7" i="8"/>
  <c r="E7" i="8"/>
  <c r="E8" i="8"/>
  <c r="E9" i="8"/>
  <c r="E10" i="8"/>
  <c r="E11" i="8"/>
  <c r="A1" i="7"/>
  <c r="E1" i="7"/>
  <c r="A7" i="7"/>
  <c r="D7" i="7"/>
  <c r="A1" i="6"/>
  <c r="E1" i="6"/>
  <c r="A7" i="6"/>
  <c r="E7" i="6"/>
  <c r="H18" i="6"/>
  <c r="I18" i="6"/>
  <c r="H19" i="6"/>
  <c r="I19" i="6"/>
  <c r="H20" i="6"/>
  <c r="I20" i="6"/>
  <c r="H21" i="6"/>
  <c r="I21" i="6"/>
  <c r="H22" i="6"/>
  <c r="I22" i="6"/>
  <c r="H23" i="6"/>
  <c r="I23" i="6"/>
  <c r="H24" i="6"/>
  <c r="I24" i="6"/>
  <c r="H25" i="6"/>
  <c r="I25" i="6"/>
  <c r="F26" i="6"/>
  <c r="G26" i="6"/>
  <c r="A1" i="5"/>
  <c r="A3" i="5"/>
  <c r="L36" i="5"/>
  <c r="A1" i="4"/>
  <c r="E1" i="4"/>
  <c r="Z1" i="4"/>
  <c r="AT1" i="4"/>
  <c r="A3" i="4"/>
  <c r="Z8" i="4"/>
  <c r="B9" i="4"/>
  <c r="B10" i="4"/>
  <c r="B11" i="4"/>
  <c r="B12" i="4"/>
  <c r="A14" i="4"/>
  <c r="B17" i="4"/>
  <c r="B37" i="16" s="1"/>
  <c r="B18" i="4"/>
  <c r="B38" i="16" s="1"/>
  <c r="B19" i="4"/>
  <c r="B39" i="16" s="1"/>
  <c r="B20" i="4"/>
  <c r="B40" i="16" s="1"/>
  <c r="B24" i="4"/>
  <c r="E24" i="4"/>
  <c r="AA24" i="4"/>
  <c r="B25" i="4"/>
  <c r="E25" i="4"/>
  <c r="AA25" i="4"/>
  <c r="B1" i="3"/>
  <c r="B2" i="3"/>
  <c r="I4" i="3"/>
  <c r="P16" i="28" s="1"/>
  <c r="I5" i="3"/>
  <c r="G9" i="3"/>
  <c r="J17" i="5" s="1"/>
  <c r="H9" i="3"/>
  <c r="AA9" i="3"/>
  <c r="Z2" i="4" s="1"/>
  <c r="B10" i="3"/>
  <c r="B11" i="3"/>
  <c r="B13" i="3"/>
  <c r="B14" i="3"/>
  <c r="B18" i="3"/>
  <c r="B19" i="3"/>
  <c r="E28" i="3"/>
  <c r="B2" i="2"/>
  <c r="B3" i="2"/>
  <c r="E26" i="27" l="1"/>
  <c r="E27" i="27"/>
  <c r="B25" i="19"/>
  <c r="B27" i="27"/>
  <c r="D37" i="16"/>
  <c r="D67" i="23"/>
  <c r="D68" i="23"/>
  <c r="B11" i="27"/>
  <c r="B11" i="18"/>
  <c r="B10" i="27"/>
  <c r="B9" i="27"/>
  <c r="A3" i="27"/>
  <c r="C339" i="5"/>
  <c r="B26" i="27"/>
  <c r="F99" i="28"/>
  <c r="B8" i="27"/>
  <c r="D66" i="23"/>
  <c r="D41" i="23"/>
  <c r="A9" i="29"/>
  <c r="B9" i="29" s="1"/>
  <c r="D9" i="29" s="1"/>
  <c r="A8" i="29"/>
  <c r="B8" i="29" s="1"/>
  <c r="D8" i="29" s="1"/>
  <c r="H106" i="28"/>
  <c r="D67" i="16"/>
  <c r="D35" i="16"/>
  <c r="D70" i="23"/>
  <c r="B10" i="9"/>
  <c r="B11" i="5"/>
  <c r="I26" i="6"/>
  <c r="A18" i="6" s="1"/>
  <c r="B10" i="6"/>
  <c r="B34" i="26"/>
  <c r="B10" i="5"/>
  <c r="B10" i="7"/>
  <c r="B24" i="11"/>
  <c r="B10" i="15"/>
  <c r="D66" i="16"/>
  <c r="B11" i="16"/>
  <c r="B11" i="21"/>
  <c r="B10" i="22"/>
  <c r="B10" i="25"/>
  <c r="K63" i="5"/>
  <c r="B10" i="8"/>
  <c r="B25" i="10"/>
  <c r="B10" i="11"/>
  <c r="B10" i="13"/>
  <c r="B19" i="15"/>
  <c r="B10" i="19"/>
  <c r="B10" i="23"/>
  <c r="B11" i="26"/>
  <c r="A7" i="29"/>
  <c r="B7" i="29" s="1"/>
  <c r="D7" i="29" s="1"/>
  <c r="A108" i="28"/>
  <c r="B5" i="3"/>
  <c r="A11" i="29"/>
  <c r="B11" i="29" s="1"/>
  <c r="D11" i="29" s="1"/>
  <c r="A6" i="29"/>
  <c r="Z2" i="16"/>
  <c r="E17" i="4"/>
  <c r="B65" i="16" s="1"/>
  <c r="E19" i="4"/>
  <c r="B67" i="16" s="1"/>
  <c r="Z2" i="22"/>
  <c r="B16" i="4"/>
  <c r="A36" i="16" s="1"/>
  <c r="E16" i="4"/>
  <c r="A64" i="16" s="1"/>
  <c r="E18" i="4"/>
  <c r="B66" i="16" s="1"/>
  <c r="E20" i="4"/>
  <c r="B68" i="16" s="1"/>
  <c r="K36" i="5"/>
  <c r="J171" i="5"/>
  <c r="E30" i="25"/>
  <c r="E101" i="28"/>
  <c r="D29" i="23"/>
  <c r="D57" i="23" s="1"/>
  <c r="D85" i="23" s="1"/>
  <c r="E24" i="19"/>
  <c r="E18" i="15"/>
  <c r="E22" i="13"/>
  <c r="G339" i="5"/>
  <c r="A3" i="23"/>
  <c r="A34" i="23" s="1"/>
  <c r="A62" i="23" s="1"/>
  <c r="A3" i="19"/>
  <c r="A3" i="15"/>
  <c r="A16" i="14"/>
  <c r="A3" i="13"/>
  <c r="A3" i="26"/>
  <c r="A3" i="24"/>
  <c r="A3" i="14"/>
  <c r="A3" i="8"/>
  <c r="A3" i="6"/>
  <c r="E34" i="26"/>
  <c r="E31" i="24"/>
  <c r="H94" i="22"/>
  <c r="E84" i="21"/>
  <c r="E19" i="18"/>
  <c r="D27" i="16"/>
  <c r="D55" i="16" s="1"/>
  <c r="D83" i="16" s="1"/>
  <c r="E27" i="12"/>
  <c r="E50" i="12" s="1"/>
  <c r="B6" i="28"/>
  <c r="C101" i="28"/>
  <c r="B29" i="23"/>
  <c r="B57" i="23" s="1"/>
  <c r="B85" i="23" s="1"/>
  <c r="B24" i="19"/>
  <c r="B18" i="15"/>
  <c r="B22" i="13"/>
  <c r="B33" i="26"/>
  <c r="B30" i="24"/>
  <c r="B93" i="22"/>
  <c r="B83" i="21"/>
  <c r="B23" i="11"/>
  <c r="B24" i="10"/>
  <c r="B24" i="8"/>
  <c r="B21" i="6"/>
  <c r="B12" i="26"/>
  <c r="B12" i="24"/>
  <c r="B12" i="21"/>
  <c r="B12" i="18"/>
  <c r="B12" i="16"/>
  <c r="B12" i="12"/>
  <c r="B12" i="5"/>
  <c r="K62" i="5"/>
  <c r="E22" i="6"/>
  <c r="D26" i="7"/>
  <c r="B12" i="8"/>
  <c r="B12" i="9"/>
  <c r="D24" i="10"/>
  <c r="B26" i="12"/>
  <c r="B49" i="12" s="1"/>
  <c r="E23" i="13"/>
  <c r="B12" i="15"/>
  <c r="B12" i="19"/>
  <c r="B12" i="22"/>
  <c r="D30" i="23"/>
  <c r="D58" i="23" s="1"/>
  <c r="D86" i="23" s="1"/>
  <c r="B9" i="24"/>
  <c r="B12" i="25"/>
  <c r="E102" i="28"/>
  <c r="B19" i="18"/>
  <c r="B27" i="16"/>
  <c r="B55" i="16" s="1"/>
  <c r="B83" i="16" s="1"/>
  <c r="B48" i="14"/>
  <c r="B31" i="25"/>
  <c r="B28" i="9"/>
  <c r="B26" i="7"/>
  <c r="B22" i="6"/>
  <c r="B11" i="25"/>
  <c r="B11" i="22"/>
  <c r="B11" i="23"/>
  <c r="B11" i="19"/>
  <c r="B11" i="15"/>
  <c r="B11" i="13"/>
  <c r="F8" i="4"/>
  <c r="A8" i="4" s="1"/>
  <c r="G340" i="5"/>
  <c r="H26" i="6"/>
  <c r="A17" i="6" s="1"/>
  <c r="B11" i="6"/>
  <c r="B9" i="6"/>
  <c r="D25" i="7"/>
  <c r="B11" i="7"/>
  <c r="B9" i="7"/>
  <c r="E25" i="8"/>
  <c r="D28" i="9"/>
  <c r="B11" i="10"/>
  <c r="B8" i="10"/>
  <c r="A3" i="10"/>
  <c r="D23" i="11"/>
  <c r="B9" i="12"/>
  <c r="A3" i="12"/>
  <c r="B23" i="13"/>
  <c r="B12" i="14"/>
  <c r="D26" i="16"/>
  <c r="D54" i="16" s="1"/>
  <c r="D82" i="16" s="1"/>
  <c r="E18" i="18"/>
  <c r="B84" i="21"/>
  <c r="B94" i="22"/>
  <c r="A3" i="22"/>
  <c r="B30" i="23"/>
  <c r="B58" i="23" s="1"/>
  <c r="B86" i="23" s="1"/>
  <c r="B11" i="24"/>
  <c r="A3" i="25"/>
  <c r="E33" i="26"/>
  <c r="C102" i="28"/>
  <c r="B10" i="26"/>
  <c r="B10" i="24"/>
  <c r="B10" i="21"/>
  <c r="B10" i="18"/>
  <c r="B10" i="16"/>
  <c r="B10" i="14"/>
  <c r="B10" i="12"/>
  <c r="B9" i="11"/>
  <c r="B9" i="10"/>
  <c r="C340" i="5"/>
  <c r="B9" i="5"/>
  <c r="B25" i="7"/>
  <c r="A3" i="7"/>
  <c r="B25" i="8"/>
  <c r="B11" i="8"/>
  <c r="B9" i="8"/>
  <c r="D27" i="9"/>
  <c r="B11" i="9"/>
  <c r="B9" i="9"/>
  <c r="D25" i="10"/>
  <c r="B10" i="10"/>
  <c r="B11" i="11"/>
  <c r="B8" i="11"/>
  <c r="A3" i="11"/>
  <c r="B27" i="12"/>
  <c r="B50" i="12" s="1"/>
  <c r="B11" i="12"/>
  <c r="B12" i="13"/>
  <c r="B11" i="14"/>
  <c r="E19" i="15"/>
  <c r="D64" i="16"/>
  <c r="B26" i="16"/>
  <c r="B54" i="16" s="1"/>
  <c r="B82" i="16" s="1"/>
  <c r="B18" i="18"/>
  <c r="E25" i="19"/>
  <c r="E83" i="21"/>
  <c r="B9" i="21"/>
  <c r="E24" i="21" s="1"/>
  <c r="H93" i="22"/>
  <c r="B12" i="23"/>
  <c r="B31" i="24"/>
  <c r="E31" i="25"/>
  <c r="B9" i="26"/>
  <c r="B9" i="25"/>
  <c r="B9" i="22"/>
  <c r="H20" i="22" s="1"/>
  <c r="B9" i="14"/>
  <c r="B9" i="23"/>
  <c r="B9" i="19"/>
  <c r="B9" i="15"/>
  <c r="B9" i="13"/>
  <c r="E21" i="6"/>
  <c r="B12" i="6"/>
  <c r="B12" i="7"/>
  <c r="E24" i="8"/>
  <c r="B27" i="9"/>
  <c r="A3" i="9"/>
  <c r="D24" i="11"/>
  <c r="E26" i="12"/>
  <c r="E49" i="12" s="1"/>
  <c r="B47" i="14"/>
  <c r="B9" i="16"/>
  <c r="B9" i="18"/>
  <c r="A3" i="18"/>
  <c r="E30" i="24"/>
  <c r="B30" i="25"/>
  <c r="A106" i="28"/>
  <c r="A109" i="28"/>
  <c r="F106" i="28"/>
  <c r="A10" i="29"/>
  <c r="B10" i="29" s="1"/>
  <c r="D10" i="29" s="1"/>
  <c r="A7" i="27" l="1"/>
  <c r="B6" i="29"/>
  <c r="A4" i="29" s="1"/>
  <c r="D22" i="28" s="1"/>
  <c r="AI6" i="28"/>
  <c r="AI9" i="28"/>
  <c r="AI7" i="28"/>
  <c r="AI8" i="28" s="1"/>
  <c r="A8" i="26"/>
  <c r="A8" i="24"/>
  <c r="A8" i="18"/>
  <c r="A8" i="16"/>
  <c r="A8" i="12"/>
  <c r="A7" i="11"/>
  <c r="A7" i="10"/>
  <c r="A8" i="5"/>
  <c r="A8" i="14"/>
  <c r="A8" i="7"/>
  <c r="A8" i="6"/>
  <c r="A8" i="25"/>
  <c r="A8" i="22"/>
  <c r="A8" i="19"/>
  <c r="A8" i="15"/>
  <c r="A8" i="13"/>
  <c r="A8" i="9"/>
  <c r="A8" i="8"/>
  <c r="J62" i="5"/>
  <c r="E48" i="20" l="1"/>
  <c r="B95" i="28"/>
  <c r="E138" i="20" l="1"/>
  <c r="E75" i="20"/>
  <c r="E156" i="20"/>
  <c r="E115" i="20"/>
  <c r="E186" i="20"/>
  <c r="F193" i="20"/>
  <c r="E92" i="20"/>
</calcChain>
</file>

<file path=xl/sharedStrings.xml><?xml version="1.0" encoding="utf-8"?>
<sst xmlns="http://schemas.openxmlformats.org/spreadsheetml/2006/main" count="1288" uniqueCount="763">
  <si>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</si>
  <si>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</si>
  <si>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</si>
  <si>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</si>
  <si>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</si>
  <si>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</si>
  <si>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</si>
  <si>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</si>
  <si>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</si>
  <si>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2 or More</t>
  </si>
  <si>
    <t>Name of other Partner - 2 (More, if any)</t>
  </si>
  <si>
    <t>Address of other Partner - 2 (More, if any)</t>
  </si>
  <si>
    <t>Thirty Five</t>
  </si>
  <si>
    <t>In support of the additional information required as per ITB Sub-Clause 9.3 (p) of the Bidding Documents, we furnish herewith our data/details/documents etc., alongwith other information, as follows (the stipulations have been reproduced in italics for ready reference):</t>
  </si>
  <si>
    <t xml:space="preserve">The Bidder shall furnish </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</si>
  <si>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9.3(p)(i)]</t>
    </r>
  </si>
  <si>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</si>
  <si>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</si>
  <si>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</si>
  <si>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</si>
  <si>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</si>
  <si>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</si>
  <si>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</si>
  <si>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</si>
  <si>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</si>
  <si>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</si>
  <si>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</si>
  <si>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</si>
  <si>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</si>
  <si>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</si>
  <si>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(ii)</t>
  </si>
  <si>
    <t>Letter Ref.</t>
  </si>
  <si>
    <t>Date</t>
  </si>
  <si>
    <t>Addressed to (name of the Bank)</t>
  </si>
  <si>
    <t xml:space="preserve">Litigation History </t>
  </si>
  <si>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9.3(p)(ii)]</t>
    </r>
  </si>
  <si>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</si>
  <si>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</si>
  <si>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</si>
  <si>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</si>
  <si>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</si>
  <si>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</si>
  <si>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</si>
  <si>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</si>
  <si>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</si>
  <si>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</si>
  <si>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</si>
  <si>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Projection for next five years</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</si>
  <si>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</si>
  <si>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</si>
  <si>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</si>
  <si>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</si>
  <si>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</si>
  <si>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</si>
  <si>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</si>
  <si>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BID FORM (First Envelope)</t>
  </si>
  <si>
    <t>Dear Ladies and/or Gentlemen,</t>
  </si>
  <si>
    <t>Attachments to the Bid Form (First Envelope)</t>
  </si>
  <si>
    <t xml:space="preserve"> </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</si>
  <si>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</si>
  <si>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</si>
  <si>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</si>
  <si>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</si>
  <si>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</si>
  <si>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</si>
  <si>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Information regarding ex-employees of Employer in our firm.</t>
  </si>
  <si>
    <t>Integrity Pact, in a separate envelope, duly signed on each page by the person signing the bid.</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</si>
  <si>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</si>
  <si>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</si>
  <si>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</si>
  <si>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GCC 2.14</t>
  </si>
  <si>
    <t>Governing Law</t>
  </si>
  <si>
    <t>GCC 8</t>
  </si>
  <si>
    <t>Terms of Payment</t>
  </si>
  <si>
    <t xml:space="preserve">GCC 9.3 </t>
  </si>
  <si>
    <t>Performance Security</t>
  </si>
  <si>
    <t>(e)</t>
  </si>
  <si>
    <t>GCC 10</t>
  </si>
  <si>
    <t>Taxes and Duties</t>
  </si>
  <si>
    <t>(f)</t>
  </si>
  <si>
    <t>GCC 21.2</t>
  </si>
  <si>
    <t>Completion Time Guarantee</t>
  </si>
  <si>
    <t>(g)</t>
  </si>
  <si>
    <t>GCC 22</t>
  </si>
  <si>
    <t>Defect Liability</t>
  </si>
  <si>
    <t>(h)</t>
  </si>
  <si>
    <t>GCC 23</t>
  </si>
  <si>
    <t>Functional Guarantee</t>
  </si>
  <si>
    <t>GCC 25</t>
  </si>
  <si>
    <t>Patent Indemnity</t>
  </si>
  <si>
    <t>(j)</t>
  </si>
  <si>
    <t>GCC 26</t>
  </si>
  <si>
    <t>Limitation of Liability</t>
  </si>
  <si>
    <t>(k)</t>
  </si>
  <si>
    <t>GCC 38</t>
  </si>
  <si>
    <t>Settlement of Disputes</t>
  </si>
  <si>
    <t>(l)</t>
  </si>
  <si>
    <t>GCC 39</t>
  </si>
  <si>
    <t>Arbitration</t>
  </si>
  <si>
    <t>Price Adjustment</t>
  </si>
  <si>
    <t>(m)</t>
  </si>
  <si>
    <t>Appendix 2 to Form of Contract Agreement</t>
  </si>
  <si>
    <t>Further we understand that deviation taken in any of the above clauses by us may make our bid non-responsive as per provision of bidding documents and be rejected by you.</t>
  </si>
  <si>
    <t>Address</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</si>
  <si>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</si>
  <si>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</si>
  <si>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</si>
  <si>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</si>
  <si>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</si>
  <si>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 xml:space="preserve">Commissions or gratuities, if any, paid or to be paid by us to agents relating to this Bid, and to contract execution, if we are awarded the contract, are  listed below:- </t>
  </si>
  <si>
    <t>Amount and Currency</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</si>
  <si>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</si>
  <si>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</si>
  <si>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</si>
  <si>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</si>
  <si>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</si>
  <si>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</si>
  <si>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</si>
  <si>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</si>
  <si>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</si>
  <si>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</si>
  <si>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</si>
  <si>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</si>
  <si>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</si>
  <si>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</si>
  <si>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</si>
  <si>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</si>
  <si>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</si>
  <si>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</si>
  <si>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</si>
  <si>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</si>
  <si>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</si>
  <si>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</si>
  <si>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</si>
  <si>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</si>
  <si>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</si>
  <si>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</si>
  <si>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</si>
  <si>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</si>
  <si>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</si>
  <si>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</si>
  <si>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</si>
  <si>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</si>
  <si>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</si>
  <si>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</si>
  <si>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</si>
  <si>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</si>
  <si>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</si>
  <si>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</si>
  <si>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</si>
  <si>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</si>
  <si>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</si>
  <si>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Contact Details</t>
  </si>
  <si>
    <t>[Name of Countries]</t>
  </si>
  <si>
    <t>Designation   :</t>
  </si>
  <si>
    <t>1.           </t>
  </si>
  <si>
    <t>2.           </t>
  </si>
  <si>
    <t>4.           </t>
  </si>
  <si>
    <t>5.           </t>
  </si>
  <si>
    <t>6.           </t>
  </si>
  <si>
    <t>10.       </t>
  </si>
  <si>
    <t>11.       </t>
  </si>
  <si>
    <t>12.       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</si>
  <si>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</si>
  <si>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</si>
  <si>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</si>
  <si>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Sole Bidder</t>
  </si>
  <si>
    <t>JV (Joint Venture)</t>
  </si>
  <si>
    <t>Further, the required Joint Venture Agreement signed by us and our Partners has also been furnished as per your format Attachment-3(JV).</t>
  </si>
  <si>
    <t>Further the required deed of Joint Undertaking signed by us and Tower Manufacturer has also been furnished as per your format.</t>
  </si>
  <si>
    <t>Enter details here.</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</si>
  <si>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</si>
  <si>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</si>
  <si>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</si>
  <si>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</si>
  <si>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</si>
  <si>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</si>
  <si>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</si>
  <si>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</si>
  <si>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</si>
  <si>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Package No          :</t>
  </si>
  <si>
    <t>Extra Sheet</t>
  </si>
  <si>
    <t>Equipments &amp; Materials produced in [Name of countries]</t>
  </si>
  <si>
    <t>Company incorporated &amp; registered in [Name of countries]</t>
  </si>
  <si>
    <t>(Details of Alternative Bid)</t>
  </si>
  <si>
    <t>No Alternative Bid</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</si>
  <si>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</si>
  <si>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</si>
  <si>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</si>
  <si>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</si>
  <si>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</si>
  <si>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</si>
  <si>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</si>
  <si>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</si>
  <si>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</si>
  <si>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</si>
  <si>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</si>
  <si>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</si>
  <si>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</si>
  <si>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</si>
  <si>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</si>
  <si>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</si>
  <si>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</si>
  <si>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</si>
  <si>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</si>
  <si>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</si>
  <si>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</si>
  <si>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</si>
  <si>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</si>
  <si>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</si>
  <si>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</si>
  <si>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</si>
  <si>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</si>
  <si>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</si>
  <si>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</si>
  <si>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</si>
  <si>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</si>
  <si>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</si>
  <si>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</si>
  <si>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</si>
  <si>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</si>
  <si>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</si>
  <si>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</si>
  <si>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</si>
  <si>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</si>
  <si>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</si>
  <si>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</si>
  <si>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</si>
  <si>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</si>
  <si>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</si>
  <si>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</si>
  <si>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</si>
  <si>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</si>
  <si>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</si>
  <si>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</si>
  <si>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</si>
  <si>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</si>
  <si>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</si>
  <si>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</si>
  <si>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</si>
  <si>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</si>
  <si>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</si>
  <si>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</si>
  <si>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</si>
  <si>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</si>
  <si>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</si>
  <si>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</si>
  <si>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</si>
  <si>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</si>
  <si>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</si>
  <si>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</si>
  <si>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</si>
  <si>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</si>
  <si>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</si>
  <si>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</si>
  <si>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</si>
  <si>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</si>
  <si>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</si>
  <si>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</si>
  <si>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</si>
  <si>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</si>
  <si>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</si>
  <si>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</si>
  <si>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</si>
  <si>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</si>
  <si>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</si>
  <si>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</si>
  <si>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</si>
  <si>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</si>
  <si>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</si>
  <si>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</si>
  <si>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</si>
  <si>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</si>
  <si>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</si>
  <si>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</si>
  <si>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</si>
  <si>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</si>
  <si>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</si>
  <si>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</si>
  <si>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</si>
  <si>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</si>
  <si>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</si>
  <si>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</si>
  <si>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</si>
  <si>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</si>
  <si>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Filled up information regarding Price Adjustment Data as per the format enclosed in the bidding documents.</t>
  </si>
  <si>
    <t xml:space="preserve"> Declaration regarding Social Accountability.</t>
  </si>
  <si>
    <t>Additional Information.</t>
  </si>
  <si>
    <t>Declaration.</t>
  </si>
  <si>
    <t>Proposed Tower Parts Manufacturer other than the bidder, if any [Maximum two nos.]</t>
  </si>
  <si>
    <t>Any Tower Parts Manufacturer proposed other than the bidder [Yes / No]</t>
  </si>
  <si>
    <t>nd</t>
  </si>
  <si>
    <t>February</t>
  </si>
  <si>
    <t>rd</t>
  </si>
  <si>
    <t>March</t>
  </si>
  <si>
    <t>th</t>
  </si>
  <si>
    <t>April</t>
  </si>
  <si>
    <t>May</t>
  </si>
  <si>
    <t>June</t>
  </si>
  <si>
    <t>July</t>
  </si>
  <si>
    <t>August</t>
  </si>
  <si>
    <t>September</t>
  </si>
  <si>
    <t>October</t>
  </si>
  <si>
    <t>November</t>
  </si>
  <si>
    <t>December</t>
  </si>
  <si>
    <t>(If none, state “none”)</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</si>
  <si>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</si>
  <si>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</si>
  <si>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</si>
  <si>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The documentary evidence establishing in accordance with ITB Clause 3, Vol.-I of the Bidding Documents that the facilities offered by us are eligible facilities and conform to the Bidding Documents has been furnished as Attachment 4. A list of Special Tools &amp; Tackles to be used by us for erection, testing &amp; Commissioning and to be handed over to Employer, the cost of which is included is our Bid Price, is also enclosed as per your format as Attachment 4A. A list of Special Tools &amp; Tackles to be brought by the contractor for erection, testing &amp; Commissioning and to be taken back after completion of work, whose cost in not included in our bid price, is enclosed as per your format as Attachment 4B.</t>
  </si>
  <si>
    <t xml:space="preserve">The documentary evidence that we are eligible to bid in accordance with ITB Clause 2. Further, in terms of ITB Clause 9.3 (c) &amp; (e), the qualification data has been furnished as per your format enclosed with the bidding documents Attachment-3(QR). </t>
  </si>
  <si>
    <t>Manufacturer’s Authorisation Forms.</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</si>
  <si>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</si>
  <si>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</si>
  <si>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</si>
  <si>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</si>
  <si>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</si>
  <si>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</si>
  <si>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</si>
  <si>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</si>
  <si>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</si>
  <si>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</si>
  <si>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</si>
  <si>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</si>
  <si>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</si>
  <si>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</si>
  <si>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</si>
  <si>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</si>
  <si>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</si>
  <si>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</si>
  <si>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</si>
  <si>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</si>
  <si>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</si>
  <si>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</si>
  <si>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</si>
  <si>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</si>
  <si>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r>
      <t xml:space="preserve">We declare that as specified in Clause 11.5, Section –II:ITB, Vol.-I of the Bidding Documents, prices quoted by us in the Price Schedules in </t>
    </r>
    <r>
      <rPr>
        <u/>
        <sz val="11"/>
        <rFont val="Book Antiqua"/>
        <family val="1"/>
      </rPr>
      <t>Second Envelope</t>
    </r>
    <r>
      <rPr>
        <sz val="11"/>
        <rFont val="Book Antiqua"/>
        <family val="1"/>
      </rPr>
      <t xml:space="preserve"> shall be subject to Price Adjustment during the execution of Contract in accordance with Appendix-2 (Price Adjustment) to the Contract Agreement. </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</si>
  <si>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</si>
  <si>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Name of Contract  :</t>
  </si>
  <si>
    <t xml:space="preserve">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</si>
  <si>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Bank Draft</t>
  </si>
  <si>
    <t>Pay Order</t>
  </si>
  <si>
    <t>Banks certified Cheque</t>
  </si>
  <si>
    <t>Bank Guarantee</t>
  </si>
  <si>
    <t>Applicable</t>
  </si>
  <si>
    <t>Not Applicable</t>
  </si>
  <si>
    <t>(Joint Venture Agreement and Power of Attorney for Joint Venture*)</t>
  </si>
  <si>
    <t>Dear Sir,</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</si>
  <si>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</si>
  <si>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Unit</t>
  </si>
  <si>
    <t>Quantity</t>
  </si>
  <si>
    <t>Sl. No.</t>
  </si>
  <si>
    <t>To:</t>
  </si>
  <si>
    <t>Name        :</t>
  </si>
  <si>
    <t>Address    :</t>
  </si>
  <si>
    <t>Power Grid Corporation of India Ltd.,</t>
  </si>
  <si>
    <t>(Qualifying Requirement Data)</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</si>
  <si>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</si>
  <si>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</si>
  <si>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</si>
  <si>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</si>
  <si>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</si>
  <si>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</si>
  <si>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</si>
  <si>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</si>
  <si>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</si>
  <si>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</si>
  <si>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</si>
  <si>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</si>
  <si>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Quantity proposed to be bought/sub-contracted</t>
  </si>
  <si>
    <t xml:space="preserve">Details of the proposed sub-contractor/sub-vendor </t>
  </si>
  <si>
    <t xml:space="preserve">Name </t>
  </si>
  <si>
    <t>(Work Completion Schedule)</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</si>
  <si>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</si>
  <si>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</si>
  <si>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</si>
  <si>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</si>
  <si>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</si>
  <si>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</si>
  <si>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</si>
  <si>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</si>
  <si>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</si>
  <si>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</si>
  <si>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</si>
  <si>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Description of Work</t>
  </si>
  <si>
    <t>(Guarantee Declaration)</t>
  </si>
  <si>
    <t>Bidders to enclose a detailed network covering all the activities to be undertaken for completion of the project indicating key dates for various milestones for each phase constituent-wise.</t>
  </si>
  <si>
    <t>Note :</t>
  </si>
  <si>
    <t>(Information regarding Ex-employees of POWERGRID in our Organisation)</t>
  </si>
  <si>
    <t>We hereby furnish the details of ex-employees of POWERGRID who had retired/ resigned at the level of General Manager and above from POWERGRID and subsequently have been employed by us:</t>
  </si>
  <si>
    <t>(Price Adjustment Data)</t>
  </si>
  <si>
    <t>IEEMA</t>
  </si>
  <si>
    <t>i)</t>
  </si>
  <si>
    <t>ii)</t>
  </si>
  <si>
    <t>I</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</si>
  <si>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</si>
  <si>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II</t>
  </si>
  <si>
    <t xml:space="preserve">Bid Form 1st Envelope </t>
  </si>
  <si>
    <t>In case of bid from a Joint Venture, name &amp; designation of representative of JV partner is to be provided and Bid Form is also to be signed by him</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</si>
  <si>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</si>
  <si>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</si>
  <si>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</si>
  <si>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</si>
  <si>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</si>
  <si>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</si>
  <si>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hereinafter referred to as </t>
  </si>
  <si>
    <t>"The Bidder/Contractor"</t>
  </si>
  <si>
    <t>Preamble</t>
  </si>
  <si>
    <t xml:space="preserve">(Signature) </t>
  </si>
  <si>
    <t>(For &amp; On behalf of POWERGRID)</t>
  </si>
  <si>
    <t>Integrity Pact</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</si>
  <si>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</si>
  <si>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</si>
  <si>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</si>
  <si>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</si>
  <si>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(2)</t>
  </si>
  <si>
    <t>Section II - Commitments of the Bidder/Contractor</t>
  </si>
  <si>
    <t>Page 2 of 8</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</si>
  <si>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</si>
  <si>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</si>
  <si>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</si>
  <si>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</si>
  <si>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</si>
  <si>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</si>
  <si>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</si>
  <si>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</si>
  <si>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</si>
  <si>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</si>
  <si>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</si>
  <si>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t>(*)Section VIII - Independent External Monitor/Monitors</t>
  </si>
  <si>
    <t>Page 5 of 8</t>
  </si>
  <si>
    <t>(4)</t>
  </si>
  <si>
    <t>(5)</t>
  </si>
  <si>
    <t>(6)</t>
  </si>
  <si>
    <t>(7)</t>
  </si>
  <si>
    <t>(8)</t>
  </si>
  <si>
    <t>Page 6 of 8</t>
  </si>
  <si>
    <t>(9)</t>
  </si>
  <si>
    <t>(*)</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</si>
  <si>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</si>
  <si>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</si>
  <si>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</si>
  <si>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</si>
  <si>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</si>
  <si>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</si>
  <si>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</si>
  <si>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</si>
  <si>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</si>
  <si>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</si>
  <si>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</si>
  <si>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</si>
  <si>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</si>
  <si>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</si>
  <si>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The details of Alternative Bids made by us indicating the complete Technical Specifications and the deviation to contractual and commercial conditions. (Not Applicable)</t>
  </si>
  <si>
    <t xml:space="preserve">  </t>
  </si>
  <si>
    <t>...[Enter the Amendment]…</t>
  </si>
  <si>
    <t>…[Enter the Date in dd-mm-yyyy]…</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</si>
  <si>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Facilities, in and outside of India.</t>
  </si>
  <si>
    <t>Power of Attorney. Bidders may use their own proforma for furnishing the required information with the bid.</t>
  </si>
  <si>
    <t xml:space="preserve">Note: Bidders may note that no prescribed proforma has been enclosed for </t>
  </si>
  <si>
    <t>No</t>
  </si>
  <si>
    <t>Attachment 8 Manufacturer’s Authorisation Form : To be furnished as per proforma provided in the bidding document, on the letter head of the each Manufactures proposed to supply main items. Not included here.</t>
  </si>
  <si>
    <t>Enable the Active X Control &amp; Macros. Also ensure to keep option of "Trust acess to VBA project object Model" cheched [√]. Ensure that you work on MS Excel 2007 or higher version.</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</si>
  <si>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</si>
  <si>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</si>
  <si>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</si>
  <si>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</si>
  <si>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</si>
  <si>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</si>
  <si>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</si>
  <si>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</si>
  <si>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</si>
  <si>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 xml:space="preserve">…… ……. …….. …… ……. …….. </t>
  </si>
  <si>
    <t xml:space="preserve">(For &amp; On behalf of POWERGRID)
                                                                                             </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</si>
  <si>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</si>
  <si>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</si>
  <si>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</si>
  <si>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</si>
  <si>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</si>
  <si>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</si>
  <si>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</si>
  <si>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</si>
  <si>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</si>
  <si>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Further, we hereby confirm that except as mentioned in the Attachment – 6 (Alternative, Deviations and Exceptions to the Provisions) hereof  forming part of our First Envelope :</t>
  </si>
  <si>
    <t>Declaration for tax exemptions, reductions, allowances or benefits</t>
  </si>
  <si>
    <t>2018- 2019</t>
  </si>
  <si>
    <t>Safety Pact</t>
  </si>
  <si>
    <t>(Safety Pact)</t>
  </si>
  <si>
    <t>Safety Pact is annexed separately herewith this Volume.</t>
  </si>
  <si>
    <t>1.We hereby furnish the details of the items/ sub-assemblies (supply items), we propose to buy for the purpose of furnishing and installation of the subject Package :</t>
  </si>
  <si>
    <t>1. We hereby furnish the details of the items, components, raw material, services which we propose to buy/avail from Micro and Small Enterprises (MSEs) for the purpose of completion of works under the subject package :</t>
  </si>
  <si>
    <t xml:space="preserve">Name of Micro and Small Enterprises (MSEs) </t>
  </si>
  <si>
    <t>Name &amp; Address</t>
  </si>
  <si>
    <t xml:space="preserve">Category
(Micro or Small)
</t>
  </si>
  <si>
    <t>ATTACHMENT-5A</t>
  </si>
  <si>
    <t>(Items, Components, Raw Material, Services proposed to be sourced from Micro and Small Enterprises): The details of the items, components, raw material, services which is proposed to bought/availed from Micro and Small Enterprises for the purpose of completion of works</t>
  </si>
  <si>
    <t xml:space="preserve">We are a Micro and Small Enterprise (MSE) registered with </t>
  </si>
  <si>
    <t>2019- 2020</t>
  </si>
  <si>
    <t>(iii)</t>
  </si>
  <si>
    <t>As per para BDS/ITB clause 9.3 q, Bidder shall furnish the details of their Provident Fund Code Number</t>
  </si>
  <si>
    <t>Name of Bidders/JV Partners</t>
  </si>
  <si>
    <t>Provident Fund Code Number</t>
  </si>
  <si>
    <t xml:space="preserve">Details </t>
  </si>
  <si>
    <t>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Accordingly,We hereby furnish the details of ex-employees of POWERGRID who had retired/ resigned at the level of General Manager and above from POWERGRID and subsequently have been employed by us:</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</si>
  <si>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</si>
  <si>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</si>
  <si>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r>
      <rPr>
        <b/>
        <sz val="11"/>
        <rFont val="Book Antiqua"/>
        <family val="1"/>
      </rPr>
      <t xml:space="preserve">Note:  </t>
    </r>
    <r>
      <rPr>
        <sz val="11"/>
        <rFont val="Book Antiqua"/>
        <family val="1"/>
      </rPr>
      <t xml:space="preserve">
1. “Code of Business Conduct and Ethics for Senior Management Personnel” and “Code of Business Conduct and Ethics for Board Members” are available on POWERGRID’s website https://www.powergridindia.com.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</si>
  <si>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(Declaration of Key Managerial Person and Power of Attorney holder)</t>
  </si>
  <si>
    <t>Note: Key Managerial Personnel (KMP) of the company shall include CEO/Managing Director/ Company Secretary/ Director/ CFO/any of the partner in case of partnership firm/any other officer entrusted with substantial powers of the management of the affairs of the company/firm.</t>
  </si>
  <si>
    <t xml:space="preserve">1. We confirm that the declarations made in our bid, particularly Attachment-3 (QR) regarding eligibility/qualification data and documents submitted in our bid in support of the declarations, are true and correct to the best of our knowledge.
2.  We further confirm that we have filled up Attachment-3(QR). We also confirm that in support of meeting the Technical experience requirement as per Annexure-A (BDS), we have enclosed self-certified copy of Contract/ Award Letter and certificate from the utility for which the contract has been executed.
3. We shall furnish clarification to bid, if any sought by Employer pursuant to ITB clause 21.1. We understand that if we fail to rectify/furnish the requested documents if any, within 7 working days’ notice, our bid is liable to be rejected.
4. We understand that any false declaration and/or misrepresentation of facts and/or furnishing of false/forged documents /information may lead to our debarment from participation in Employer tenders and that our Bid Security/ Contract Performance Guarantee may be forfeited besides other actions as deemed to be appropriate as per the provisions of the Bidding Document/Integrity Pact/Employer’s policy.
</t>
  </si>
  <si>
    <t xml:space="preserve"> (MM/YYYY) in equivalent  Indian Rupees is </t>
  </si>
  <si>
    <t>Crore. The details of value used for working out the Balance Bid Capacity as above, are as follows:</t>
  </si>
  <si>
    <t>S N</t>
  </si>
  <si>
    <t>FY</t>
  </si>
  <si>
    <t>Value of Total Sales (including Taxes and Duties)(T)</t>
  </si>
  <si>
    <t>B. Value of existing commitments and ongoing similar works yet to be completed as on the 1st date of quarter of the financial year in which the bids are opened(B) as on 1st date of the Quarter in which First Envelope Bids are to be opened</t>
  </si>
  <si>
    <t>Value of Balance Works (B1) against the Contracts awarded by Employer</t>
  </si>
  <si>
    <t xml:space="preserve">Value of Balance Works (B2) against the Contracts awarded by Utilities other than Employer </t>
  </si>
  <si>
    <t>Total value of Balance Works (B){B=B1+B2}</t>
  </si>
  <si>
    <t>I.</t>
  </si>
  <si>
    <t>b.</t>
  </si>
  <si>
    <t>GSTIN Numbers</t>
  </si>
  <si>
    <t xml:space="preserve">GSTIN in the Sates/UT from where the supply of goods take place </t>
  </si>
  <si>
    <t>Name of the States/UT</t>
  </si>
  <si>
    <t>GSTIN number</t>
  </si>
  <si>
    <t>II.</t>
  </si>
  <si>
    <t>GSTIN in the States/UT where the supply for services take place (states where sites under the subject package is situated)</t>
  </si>
  <si>
    <t>7.       </t>
  </si>
  <si>
    <t>8.       </t>
  </si>
  <si>
    <t>9.       </t>
  </si>
  <si>
    <t>The above amounts are in accordance with the price schedules attached herewith and are made part of this bid</t>
  </si>
  <si>
    <t>Declaration of Key Managerial Person jointly with Power of Attorney holder</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</si>
  <si>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</si>
  <si>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Second Envelope, by the Indian Laws.</t>
  </si>
  <si>
    <t>We confirm that we have also registered/we shall also get registered in the GST Network with a GSTIN, in all the states where the project is located and the states from which we shall make our supply of goods</t>
  </si>
  <si>
    <t>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inland transportation for delivery at site, insurance, unloading, storage, 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t>
  </si>
  <si>
    <t xml:space="preserve">Bidders are advised to print this declaration on the Company Letter Head and upload the duly signed and scanned copy along with the First Envelope Bid. </t>
  </si>
  <si>
    <t>GCC 5.7</t>
  </si>
  <si>
    <t>Contractors Responsibility</t>
  </si>
  <si>
    <r>
      <t xml:space="preserve">Are you a MSE owned by SC/ST* entrepreneurs in line with Public Procurement Policy for Micro and Small Enterprises (MSEs) order 2012 including subsequent amendment/notification/order </t>
    </r>
    <r>
      <rPr>
        <b/>
        <i/>
        <sz val="11"/>
        <rFont val="Book Antiqua"/>
        <family val="1"/>
      </rPr>
      <t>(Indicate Yes/No)</t>
    </r>
  </si>
  <si>
    <t>3.(a)       </t>
  </si>
  <si>
    <t>3.(b)</t>
  </si>
  <si>
    <t>Yes</t>
  </si>
  <si>
    <t>3.(c)</t>
  </si>
  <si>
    <t xml:space="preserve">If 3(b) is ‘Yes’ please mention whether you are (Proprietary MSE/ Partnership MSE/ Private Limited Company) owned by SC/ST entrepreneurs
</t>
  </si>
  <si>
    <t>(iv)</t>
  </si>
  <si>
    <t>(v)</t>
  </si>
  <si>
    <r>
      <t>Remarks</t>
    </r>
    <r>
      <rPr>
        <b/>
        <sz val="11"/>
        <rFont val="Book Antiqua"/>
        <family val="1"/>
      </rPr>
      <t>:</t>
    </r>
  </si>
  <si>
    <t>*The definition of MSEs owned by SC/ST is as given under:</t>
  </si>
  <si>
    <t>a.</t>
  </si>
  <si>
    <t>In case of proprietary MSE, proprietor(s) shall be SC /ST.</t>
  </si>
  <si>
    <t>In case of partnership MSE, the SC/ST partners shall be holding at least 51% shares in the unit.</t>
  </si>
  <si>
    <t xml:space="preserve">c. </t>
  </si>
  <si>
    <t>In case of Private Limited companies, at least 51% share shall be held by SC/ST promoters.</t>
  </si>
  <si>
    <r>
      <t>Documentary evidence</t>
    </r>
    <r>
      <rPr>
        <b/>
        <sz val="11"/>
        <rFont val="Book Antiqua"/>
        <family val="1"/>
      </rPr>
      <t>: Please provide scanned copy(ies) of the SC/ST certificate(s) issued by District Authority as applicable for SC/ST MSE category as per (a), (b) or (c) above.</t>
    </r>
  </si>
  <si>
    <t xml:space="preserve">We meet the eligibility requirements and have no conflict of interest in accordance with ITB Clause 2 </t>
  </si>
  <si>
    <t>NOTE: (In case of JV, all partners of the Joint Venture shall be MSEs to consdier its bid as bid from MSE, JV bidder with at least one non-MSE partner (whether lead or other partner)  shall not be eligible for the benefit available to the MSE bidders)</t>
  </si>
  <si>
    <t xml:space="preserve">2. We hereby  delare that we would not subcontract the erection portion of the contract without prior approval of the Employer.
</t>
  </si>
  <si>
    <t xml:space="preserve">A. Maximum value of Transmission &amp; Distribution (T&amp;D) works (including substation, transmission lines, distribution for all verticals), executed in any one financial year during the last 5 financial years taking into account the completed as well as the works in progress </t>
  </si>
  <si>
    <t>Are you a MSE owned by women in line with Public Procurement Policy for Micro and Small Enterprises (MSEs) order 2012, Public Procurement Policy for Micro and Small Enterprises (MSEs) Amendment Order 2018 including subsequent amendment/notification/order (Indicate Yes/No)</t>
  </si>
  <si>
    <t>3.(d)</t>
  </si>
  <si>
    <t>ATTACHMENT-3 (QR)</t>
  </si>
  <si>
    <t>Bidder’s Name and Address :</t>
  </si>
  <si>
    <t>Name:</t>
  </si>
  <si>
    <t>Address:</t>
  </si>
  <si>
    <r>
      <t xml:space="preserve">Whether Bidder is MSE
</t>
    </r>
    <r>
      <rPr>
        <i/>
        <sz val="11"/>
        <rFont val="Book Antiqua"/>
        <family val="1"/>
      </rPr>
      <t>[Select from drop down menu]</t>
    </r>
    <r>
      <rPr>
        <sz val="11"/>
        <rFont val="Book Antiqua"/>
        <family val="1"/>
      </rPr>
      <t xml:space="preserve">
</t>
    </r>
  </si>
  <si>
    <r>
      <t xml:space="preserve">Specify type of Bidder
</t>
    </r>
    <r>
      <rPr>
        <i/>
        <sz val="11"/>
        <rFont val="Book Antiqua"/>
        <family val="1"/>
      </rPr>
      <t>[Select from drop down menu]</t>
    </r>
  </si>
  <si>
    <t>JOINT VENTURE (JV)</t>
  </si>
  <si>
    <t>Name and Address of Agent</t>
  </si>
  <si>
    <t>Purpose of Commission or Gratuity</t>
  </si>
  <si>
    <t>It is hereby agreed by and between the parties as under:</t>
  </si>
  <si>
    <t xml:space="preserve">POWERGRID commits itself to take all measures necessary to prevent corruption and to observe the following principles </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</si>
  <si>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</si>
  <si>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POWERGRID will, during the tender process treat all Bidder(s) with equity,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</si>
  <si>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 )</t>
  </si>
  <si>
    <t>POWERGRID will exclude from evaluation of Bids its such employee(s) who has any personal interest in the Companies/Agencies participating in the Bidding/Tendering process and all known prejudiced persons</t>
  </si>
  <si>
    <t>If POWERGRID obtains information on the conduct of any of its employee which is a criminal offence under the IPC / PC Act , or if there be a substantive suspicion in this regard, POWERGRID will inform its Chief Vigilance Officer and in addition disciplinary actions can be initiated under POWERGRID’s Rules</t>
  </si>
  <si>
    <t>The Bidder/Contractor commits itself to take all measures necessary to prevent corruption. The Bidder/Contractor commits itself to observe the following principles during its participation in the tender process and during the contract execution:</t>
  </si>
  <si>
    <t>The Bidder/Contractor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during the execution of the contract</t>
  </si>
  <si>
    <t>The Bidder/Contractor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</si>
  <si>
    <t>The Bidder/Contractor shall not pass any information provided by POWERGRID as part of business relationship to others and shall not commit any offence under PC / IPC Act.</t>
  </si>
  <si>
    <t>(e )</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</si>
  <si>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</si>
  <si>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will not misrepresent facts or furnish false/forged documents/information in order to influence the bidding process or the execution of the contract to the detriment of POWERGRID</t>
  </si>
  <si>
    <t>The Bidder/Contractor shall ensure adoption of Integrity Pact by its Sub-contractors and shall be responsible for the same</t>
  </si>
  <si>
    <t>The Bidder/Contractor will not instigate third persons to commit offences outlined above or be an accessory to such offences</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</si>
  <si>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</si>
  <si>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 /blacklist the Bidder/Contractor in line with POWERGRID’s policy for “Black-Listing of Firms / Banning of Business”.  The imposition and duration of the ban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</si>
  <si>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</si>
  <si>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</si>
  <si>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</si>
  <si>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t>The Bidder shall disclose in its Bid any   transgressions occurred in the last 10 years with any other Public Sector Undertaking or Government Department or any other Company, in any country, that may impinge on the Anti-corruption principle</t>
  </si>
  <si>
    <t>If the Bidder makes incorrect statement on this subject, it can be disqualified from the tender process or the contract, if already awarded, can be terminated for such reason and further action can be taken in line with POWERGRID’s policies.</t>
  </si>
  <si>
    <t>If POWERGRID obtains knowledge of conduct of a Bidder or a Contractor or its subcontractor or of an employee or a representative or an associate of a Bidder or Contractor or his Subcontractor which constitutes corruption, or if POWERGRID has substantive suspicion in this regard, POWERGRID will inform the Chief Vigilance Officer (CVO).</t>
  </si>
  <si>
    <t>(10)</t>
  </si>
  <si>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</si>
  <si>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</si>
  <si>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IEM is not subject to instructions by the representatives of the parties and performs his functions neutrally and independently. He / She reports to the Chairman-cum-Managing Director, POWERGRID.</t>
  </si>
  <si>
    <t>The Bidder(s)/Contractor(s) accepts that the IEM has the right to access without restriction to all documentation of POWERGRID related to this contract including that provided by the Contractor/Bidder. The Bidder/Contractor will also grant the IEM, upon his / 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</si>
  <si>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 / 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recuse himself/herself from that case</t>
  </si>
  <si>
    <t>As soon as the IEM notices, or believes to notice, a violation of this agreement, he / 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</si>
  <si>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The IEM will submit a written report to the Chairman-cum-Managing Director, POWERGRID within 8 to 10 weeks from the date of reference or intimation to him by POWERGRID and, should the occasion arise, submit proposals for correcting problematic situations</t>
  </si>
  <si>
    <t>If the IEM has reported to the Chairman-cum-Managing Director, POWERGRID, a substantiated suspicion of an offence under PC / IPC Act, and the Chairman-cum-Managing Director, POWERGRID has not, within the reasonable time taken visible action to proceed against such offence or reported it to the CVO, the Monitor may also transmit this information directly to the CVC, Government of India.</t>
  </si>
  <si>
    <t>While representing any matter in relation to the Integrity pact inter-alia including its transgression to the panel of IEMs, POWERGRID and Bidder/Contractor shall not approach the court of law and await the decision of the IEM in the matter</t>
  </si>
  <si>
    <t>The word ‘IEM’ would include both singular and plural</t>
  </si>
  <si>
    <t>This Section shall be applicable for only those packages wherein the IEMs have been identified in Section – I : Invitation for Bids and/or Clause ITB 9.3 in Section – III: Bid Data Sheets of Conditions of Contract, Volume-I of the Bidding Documents</t>
  </si>
  <si>
    <t>Changes and supplements as well as termination notices need to be made in writing. Side agreements have not been made.</t>
  </si>
  <si>
    <t>Issues like Warranty/Guarantees etc. shall be outside the purview of IEMs.</t>
  </si>
  <si>
    <t>Details regarding previous transgressions of Integrity Pact</t>
  </si>
  <si>
    <t>The bidder should provide detailed information on any transgression of Integrity Pact that occurred in the last 10 years with any other Public Sector Undertaking or Government Department or any other Company, in any country.</t>
  </si>
  <si>
    <t>Details regarding previous transgressions of Integrity Pact  that occurred in the last 10 years</t>
  </si>
  <si>
    <t>Name of client</t>
  </si>
  <si>
    <t>Details of Transgression of Integrity Pact  by the bidder</t>
  </si>
  <si>
    <t>2022-2023</t>
  </si>
  <si>
    <t>Attachment 18 Safety Pact : To be submitted as per ITB Clause No. 9.3(s) and as per remarks in the safety pact.</t>
  </si>
  <si>
    <t>Integrity Pact is annexed separately herewith this Volume.</t>
  </si>
  <si>
    <t>SOLE BIDDER</t>
  </si>
  <si>
    <t>POWERGRID values full compliance with all relevant laws of the land, rules,  regulations, economic use of resources, and of fairness /  transparency in its relations with its Bidders/ Contractors."</t>
  </si>
  <si>
    <t xml:space="preserve">Details / write-up to engage the Locals sub-contractor/sub-vendor </t>
  </si>
  <si>
    <t>In line with ITB Clause 9.3 (e), we intend to supply following items which are to be manufactured within Arunachal Pradesh. 
We further  declare that  we would source material / services for atleast 30% of the Installation Price of Second /Services contract from within Arunachal Pradesh.</t>
  </si>
  <si>
    <t>(Declaration to source material/equipment and services from within Arunachal Pradesh)</t>
  </si>
  <si>
    <t>Raw Material</t>
  </si>
  <si>
    <t xml:space="preserve">Supply &amp; Placement of Reinforcement Steel </t>
  </si>
  <si>
    <t>5.  Our Balance Bid Capacity net of works under execution, calculated as per Clause ITB 23.2.1 (i.e. 3T-B), as on 1st date** of the Quarter in which First Envelope Bids are to be opened i.e. 01st</t>
  </si>
  <si>
    <t xml:space="preserve">[**1st day of the quarter in which the first envelope bids are opened  for e.g. If the actual date of opening of first envelope bids is 15th June 2016, the Balance bid capacity as on 01st April 2016 is to be declared)]
</t>
  </si>
  <si>
    <t>2023-2024</t>
  </si>
  <si>
    <t>: Attachments:</t>
  </si>
  <si>
    <t>Instruction for printing &amp; submitting Integrity Pact</t>
  </si>
  <si>
    <t>2024-2025</t>
  </si>
  <si>
    <t>2025-2026</t>
  </si>
  <si>
    <t>For further details bidders may please refer ITB Clause 9.3 (o).</t>
  </si>
  <si>
    <t>Attachment-3 (QR Schedule) : Format attached in Volume-III of Bidding Documents.</t>
  </si>
  <si>
    <t>2020-2021</t>
  </si>
  <si>
    <t>Attachment-3 (QR) is attached with this Volume.</t>
  </si>
  <si>
    <t xml:space="preserve">(c) </t>
  </si>
  <si>
    <t>(Subcontractors Proposed by the Bidder)</t>
  </si>
  <si>
    <t>(a) Supply Portion:</t>
  </si>
  <si>
    <t>6. Notwithstanding above, we also understand that the Bid Capacity as declared hereinabove, shall be subject to assessment, if any, by the Employer, which  shall be final and binding. We also confirm that the Employer may verify the supporting documents/ details in connection with above declarations. We further understand that in case of any unethical practices inter-alia including any misrepresentation of facts, submission of false and/or forged details/ documents/ declaration by us, we may be debarred from the participation in Employer’s tenders in future as considered appropriate by Employer and our Bid Security/ Contract Performance Guarantee shall be forfeited besides taking other actions as deemed appropriate.</t>
  </si>
  <si>
    <t>(Compliance to the process related to the e-RA Terms &amp; Conditions and the Business Rules governing the e-RA)</t>
  </si>
  <si>
    <t>We confirm that:</t>
  </si>
  <si>
    <t>1)	The undersigned is authorized representative of the Bidder.</t>
  </si>
  <si>
    <t xml:space="preserve">2)	We have studied the e-Reverse Auction Terms &amp; Conditions and the Business Rules governing the e-Reverse Auction as mentioned in your letter and confirm our agreement to them.	</t>
  </si>
  <si>
    <t>3)	We understand that ASP shall arrange to demonstrate/ train (if not trained earlier) bidders’ nominated person(s), without any cost. They will also explain all the Rules related to e-Reverse Auction/ Business Rules Document to be adopted along with bid manual. We have further noticed that we at own discretion may ask for additional training to use the e-RA platform well in advance before start of the e-RA event by contacting the ASP at any suitable time. All such additional trainings shall also be free of cost.</t>
  </si>
  <si>
    <t>4)	We further re-confirm that within an hour of conclusion of e-Reverse Auction, we will submit confirmation of our final offered price in e-Reverse Auction including the break-up under individual head of the template [i.e. CIF/Ex-works Price, Port handling &amp; Custom clearance, Local Transportation, In-transit Insurance, loading and unloading, Installation Charges, Type Test Charges, Training Charges, Customs Duty, GST for supply of Goods and Installation Services etc., as applicable] Further, unless other-wise stated in the above break-up, decrease in the price of individual head of the template shall be considered proportionately on all individual line items of the respective head of the price schedules. In case, there is any variation between our final price quoted in Reverse Auction and the signed document submitted by us after Auction, the first i.e.  Closing Price in Auction, shall be taken as final offered price by us. We also confirm that we will not increase unit rate of any item submitted in our original bid.</t>
  </si>
  <si>
    <t xml:space="preserve">We hereby confirm that we will honor the Bids placed by us during the auction process. 	</t>
  </si>
  <si>
    <t>INR</t>
  </si>
  <si>
    <t>2. 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</si>
  <si>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t>Option for Interest Bearing Advance(s) (Initial Advance and/or Engineering Advance) and Information for E-payment, PF details and declaration regarding Micro/Small &amp; Medium Enterprises</t>
  </si>
  <si>
    <t>(Option for Interest Bearing Advance(s) (Initial Advance and/or Engineering Advance) and Information for E-payment, PF details and declaration regarding Micro/Small &amp; Medium Enterprises)</t>
  </si>
  <si>
    <t>(i) Interest bearing Initial advance :</t>
  </si>
  <si>
    <t>(b) Services Portion: Interest Bearing Initial Advance</t>
  </si>
  <si>
    <t>Interest Bearing Advance(s)</t>
  </si>
  <si>
    <t xml:space="preserve">Period in months from the effective date of contract </t>
  </si>
  <si>
    <t xml:space="preserve">Affidavit of Self certification regarding Minimum Local Content in line with PPP-MII order, if applicable </t>
  </si>
  <si>
    <t xml:space="preserve">Certificate from statutory auditor or cost auditor of the company (in the case of companies) or from a practicing cost accountant or practicing chartered accountant (in respect of suppliers other than companies) giving the percentage of Local Content, in line with PPP-MII order, if applicable </t>
  </si>
  <si>
    <t>Compliance to the process related to the    e-RA Terms &amp; Conditions and the Business Rules governing the e-RA.</t>
  </si>
  <si>
    <t>Declaration by the Bidder regarding events encountered pursuant to ITB Clause 2.1</t>
  </si>
  <si>
    <t>Certification by the Bidder as per DoE Order in line with ITB Clause 2.1</t>
  </si>
  <si>
    <t xml:space="preserve">a designated Authority of GoI under the Public Procurement Policy for MSEs order 2012, Notification dated 01/06/2020 and 26/06/2020 including subsequent amendments, read in conjunction with related notifications issued from time to time for such enterprises. (applicable for MSE only) </t>
  </si>
  <si>
    <t>Attachments 3(JV),  4,  4(A),  4(B),  5, 5(A), 5(B), 6, 7,  9,  10, 11, 12, 13,14, 14-IP, 15, 16, 17, 19 and Bid Form for 1st Envelope are included here.</t>
  </si>
  <si>
    <t>ATTACHMENT-12</t>
  </si>
  <si>
    <t>Name of Materials/Labour</t>
  </si>
  <si>
    <t>Value of co-efficient</t>
  </si>
  <si>
    <t>Name of the published index</t>
  </si>
  <si>
    <t>In accordance with Clause 2, Appendix-2, Form of Contract Agreement, Section-VI; Forms. Volume-I</t>
  </si>
  <si>
    <t>a)</t>
  </si>
  <si>
    <t>a=</t>
  </si>
  <si>
    <t>b=</t>
  </si>
  <si>
    <t>iii)</t>
  </si>
  <si>
    <t>c=</t>
  </si>
  <si>
    <t>iv)</t>
  </si>
  <si>
    <t>d=</t>
  </si>
  <si>
    <t>b)</t>
  </si>
  <si>
    <t>Labour</t>
  </si>
  <si>
    <t>l=</t>
  </si>
  <si>
    <t>The sum of the value of coefficients for raw materials: a+b+c+d=0.55 to 0.65 and sum of all the coefficients including labour shall be a+b+c+d+l=0.85.</t>
  </si>
  <si>
    <t>Isolators</t>
  </si>
  <si>
    <t>Labour I=</t>
  </si>
  <si>
    <t xml:space="preserve">Indian field labour index – namely All India average consumer price index for Industrial Workers (monthly)  (Base: 2001= 100), as published by Labour Bureau, Shimla, Government of India (www.labourbureau.nic.in).
</t>
  </si>
  <si>
    <t>Surge Arrester</t>
  </si>
  <si>
    <t xml:space="preserve">Labour </t>
  </si>
  <si>
    <t xml:space="preserve"> I=</t>
  </si>
  <si>
    <t>PVC/XLPE Insulated Power and Control Cable</t>
  </si>
  <si>
    <t>Published Price of Metal</t>
  </si>
  <si>
    <t>i) Aluminium per MT</t>
  </si>
  <si>
    <t>ii) Copper per MT</t>
  </si>
  <si>
    <t>c)</t>
  </si>
  <si>
    <t>Weight in MT of Metal per kM
(Size wise)</t>
  </si>
  <si>
    <t>v)</t>
  </si>
  <si>
    <t>Substation Structures</t>
  </si>
  <si>
    <t>Lattice Steel Structures &amp; Pipe Structures (including bolts &amp; nuts, washers &amp; foundation bolts)</t>
  </si>
  <si>
    <t>Raw Materials</t>
  </si>
  <si>
    <t>a=Structural steel</t>
  </si>
  <si>
    <t>JPC Market Price (Retail) for average Price of Steel Angles of size 50 x 50 x 6 mm of all cities in Rs./MT as published by Joint Plant Committee(JPC).</t>
  </si>
  <si>
    <t>b=Electrolytic Zinc</t>
  </si>
  <si>
    <t xml:space="preserve">VIII.  </t>
  </si>
  <si>
    <t>Series Reactor [ 420 kV, 12 ohm, 2500A, 1-ph air core dry type Series Reactor]</t>
  </si>
  <si>
    <t>Copper(a)</t>
  </si>
  <si>
    <t>Aluminium(a)</t>
  </si>
  <si>
    <t xml:space="preserve">Indian field labour index – namely All India average consumer price index for Industrial Workers (monthly)  (Base: 2001= 100), as published by Labour Bureau, Shimla, Government of India (www.labourbureau.nic.in).
</t>
  </si>
  <si>
    <t>The value of coefficient for raw materials: a=0.65 to 0.73 and value of coefficient for labour shall be between 0.12 and 0.20,  so that sum of all the coefficients including labour shall be a+l=0.85</t>
  </si>
  <si>
    <t xml:space="preserve">Installation price component (including Civil works but excluding ‘supply &amp; placement of reinforcement steel’ and ‘concreting’)  </t>
  </si>
  <si>
    <t>HSD</t>
  </si>
  <si>
    <t>Wholesale Price Index Number for `HSD’(Individual Commodity) (monthly)  (Base: 2011-12=100), as published by Office of Economic Advisor, Ministry of Commerce &amp; Industry(www.eaindustry.nic.in).</t>
  </si>
  <si>
    <t xml:space="preserve">Indian field labour index – namely All-India Average Consumer Price Index Numbers for Industrial Workers (monthly) (Base 2016=100), as published by Labour Bureau, Shimla, Government of India (http://labourbureaunew.gov.in)
</t>
  </si>
  <si>
    <t>Manufacture of Basic Metals</t>
  </si>
  <si>
    <t>Wholesale Price Index Number for   `Manufacture of Basic Metals’(Group Item) (monthly)  (Base: 2011-12=100), as published by Office of Economic Advisor, Ministry of Commerce &amp; Industry(www.eaindustry.nic.in).</t>
  </si>
  <si>
    <t>III</t>
  </si>
  <si>
    <t>For Concereting</t>
  </si>
  <si>
    <t>Manufacture of cement, lime and plaster</t>
  </si>
  <si>
    <t xml:space="preserve">Wholesale Price Index Number for `Manufacture of cement, lime and plaster’(Group Item) (monthly)  (Base: 2011-12=100), as published by Office of Economic Advisor, Ministry of Commerce &amp; Industry (www.eaindustry.nic.in)
</t>
  </si>
  <si>
    <t>Cutting, shaping and finishing of stone</t>
  </si>
  <si>
    <t>Wholesale Price Index Number for `Cutting, shaping and finishing of stone’(Group Item) (monthly) (Base: 2011-12=100), as published by Office of Economic Advisor, Ministry of Commerce &amp; Industry(www.eaindustry.nic.in).</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</si>
  <si>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</si>
  <si>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Attachment 1 Bid Security : Not Applicable.</t>
  </si>
  <si>
    <t>Bid Securing Declaration</t>
  </si>
  <si>
    <t>(ii) Interest Bearing Engineering Advance (for Substation Portion):</t>
  </si>
  <si>
    <t>IV</t>
  </si>
  <si>
    <t>V</t>
  </si>
  <si>
    <t xml:space="preserve">Attachment-20 to 27: To be submitted as perproforma provided in the bidding document.  </t>
  </si>
  <si>
    <t>Circuit Breaker</t>
  </si>
  <si>
    <t>Current Transformer</t>
  </si>
  <si>
    <t>VI</t>
  </si>
  <si>
    <t>VII</t>
  </si>
  <si>
    <t>2021- 2022</t>
  </si>
  <si>
    <t>2026-2027</t>
  </si>
  <si>
    <t>2027-2028</t>
  </si>
  <si>
    <t>Undertaking by the bidder regarding Compliance of DMI&amp;SP policy</t>
  </si>
  <si>
    <t>(n)</t>
  </si>
  <si>
    <t>GCC 40</t>
  </si>
  <si>
    <t>Conciliation</t>
  </si>
  <si>
    <t xml:space="preserve">This agreement is subject to Indian Law. Place of performance and jurisdiction is the establishment of POWERGRID. The Arbitration/Conciliation  clause provided in the main tender document / contract shall not be applicable for any issue / dispute arising under Integrity Pact. </t>
  </si>
  <si>
    <t>Views expressed or suggestions/submissions made by the parties and the recommendations of the CVO/IEM# in respect of the violation of this agreement, shall not be relied on or introduced as evidence in the arbitral/conciliation or judicial proceedings (arising out of the arbitral/conciliation proceedings) by the parties in connection with the disputes/differences arising out of the subject contract.</t>
  </si>
  <si>
    <t>Copper a=</t>
  </si>
  <si>
    <t>Electrical Lamination Steel b=</t>
  </si>
  <si>
    <t xml:space="preserve">Price of CRGO Electrical Steel Lamination as published by IEEMA. </t>
  </si>
  <si>
    <t>Construction Steel c=</t>
  </si>
  <si>
    <t>Average price of Steel Plates (10mm thick), as published by IEEMA</t>
  </si>
  <si>
    <t>Insulating Material d=</t>
  </si>
  <si>
    <t>Price of Insulating Materials , as published by IEEMA.</t>
  </si>
  <si>
    <t>Labour l=</t>
  </si>
  <si>
    <t>The sum of all the coefficients including labour shall be a+b+c+d+l=0.85</t>
  </si>
  <si>
    <t>Insulating Oil e=</t>
  </si>
  <si>
    <t>Transformer Oil (TO):  Transformer oil conforming to IS:335-1993, supplied in drum(Ex-Refinery, Mumbai) as published by IEEMA.</t>
  </si>
  <si>
    <t xml:space="preserve">Indian field labour index – namely All India average consumer price index for Industrial Workers (monthly)  (Base: 2016= 100), as published by Labour Bureau, Shimla, Government of India (www.labourbureau.nic.in).
</t>
  </si>
  <si>
    <t>Capacitive VoltageTransformer</t>
  </si>
  <si>
    <t xml:space="preserve">Indian field labour index – namely All India average consumer price index for Industrial Workers (monthly)  (Base: 2016= 100), as published by Labour Bureau, Shimla, Government of India (www.labourbureau.nic.in).
</t>
  </si>
  <si>
    <t>B.</t>
  </si>
  <si>
    <t>For Installation Price Component</t>
  </si>
  <si>
    <t xml:space="preserve">Indian field labour index – namely All India average consumer price index for Industrial Workers (monthly)  (Base: 2016= 100), as published by Labour Bureau, Shimla, Government of India (www.labourbureau.nic.in).
</t>
  </si>
  <si>
    <t>Contract &amp; Materials Dept.,</t>
  </si>
  <si>
    <t>Kavadiguda Main Road,</t>
  </si>
  <si>
    <t>Secunderabad -500080.</t>
  </si>
  <si>
    <t>a=PVC Compound</t>
  </si>
  <si>
    <t>Insulating oil for  Reactors (ratings above 10MVAR or voltage above 33kV up to 400kV):</t>
  </si>
  <si>
    <t>Price Indices for copper wire rod, as published by IEEMA.</t>
  </si>
  <si>
    <t>Reactor (excluding Insulating Oil) (ratings above 10MVAR or voltage above 33kV up to 400kV)</t>
  </si>
  <si>
    <t xml:space="preserve">A) For Equipment Ex-Works Price Component </t>
  </si>
  <si>
    <t xml:space="preserve">Value of index </t>
  </si>
  <si>
    <t>We hereby furnish the relevant details pertaining to the price adjustment provisions for equipment as specified in your specifications and documents for the Substation Package SS86. The necessary documentary evidence is enclosed.</t>
  </si>
  <si>
    <t xml:space="preserve">WC-4356: Augmentation of transformation capacity at 400/220KV Nagarjunasgar substation in Andhrapradesh by 1X500MVA, 400/220KV ICT(4th) and Conversion of 80MVAR fixed line reactor at Nellore end on Vijayawada- Nellore 400KV D/C line(line-2) to switchable line reactor along with NGR and its bypassing scheme </t>
  </si>
  <si>
    <t>SR-I/C&amp;M/WC-4356(SR1/NT/W-AIS/DOM/B00/25/11800
(RFx: 5002004743)</t>
  </si>
  <si>
    <t>We confirm that the equipments offered shall have minimum performance specified in Technical Specifications. We further gurantee the performance/efficiency of the equipments in response to the Technical Specifications.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</si>
</sst>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m/d/yy;@"/>
  </numFmts>
  <fonts count="85">
    <font>
      <sz val="10"/>
      <name val="Book Antiqua"/>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b/>
      <sz val="16"/>
      <color indexed="12"/>
      <name val="Arial"/>
      <family val="2"/>
    </font>
    <font>
      <sz val="12"/>
      <color indexed="12"/>
      <name val="Arial"/>
      <family val="2"/>
    </font>
    <font>
      <sz val="10"/>
      <color indexed="12"/>
      <name val="Arial"/>
      <family val="2"/>
    </font>
    <font>
      <sz val="11"/>
      <name val="Book Antiqua"/>
      <family val="1"/>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b/>
      <sz val="8"/>
      <color indexed="12"/>
      <name val="Times New Roman"/>
      <family val="1"/>
    </font>
    <font>
      <b/>
      <sz val="8"/>
      <name val="Book Antiqua"/>
      <family val="1"/>
    </font>
    <font>
      <i/>
      <sz val="10"/>
      <name val="Book Antiqua"/>
      <family val="1"/>
    </font>
    <font>
      <b/>
      <u/>
      <sz val="11"/>
      <name val="Book Antiqua"/>
      <family val="1"/>
    </font>
    <font>
      <b/>
      <sz val="11"/>
      <color indexed="10"/>
      <name val="Book Antiqua"/>
      <family val="1"/>
    </font>
    <font>
      <b/>
      <sz val="12"/>
      <color indexed="10"/>
      <name val="Book Antiqua"/>
      <family val="1"/>
    </font>
    <font>
      <b/>
      <sz val="18"/>
      <color indexed="12"/>
      <name val="Book Antiqua"/>
      <family val="1"/>
    </font>
    <font>
      <sz val="1"/>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2"/>
      <name val="Book Antiqua"/>
      <family val="1"/>
    </font>
    <font>
      <b/>
      <sz val="9"/>
      <name val="Book Antiqua"/>
      <family val="1"/>
    </font>
    <font>
      <sz val="11"/>
      <name val="Calibri"/>
      <family val="2"/>
    </font>
    <font>
      <b/>
      <i/>
      <sz val="12"/>
      <name val="Book Antiqua"/>
      <family val="1"/>
    </font>
    <font>
      <sz val="12"/>
      <color indexed="12"/>
      <name val="Calibri"/>
      <family val="2"/>
    </font>
    <font>
      <b/>
      <sz val="11"/>
      <color indexed="20"/>
      <name val="Book Antiqua"/>
      <family val="1"/>
    </font>
    <font>
      <sz val="11"/>
      <name val="Arial"/>
      <family val="2"/>
    </font>
    <font>
      <b/>
      <sz val="11"/>
      <name val="Arial"/>
      <family val="2"/>
    </font>
    <font>
      <b/>
      <i/>
      <sz val="11"/>
      <name val="Book Antiqua"/>
      <family val="1"/>
    </font>
    <font>
      <sz val="11"/>
      <color indexed="8"/>
      <name val="Calibri"/>
      <family val="2"/>
    </font>
    <font>
      <i/>
      <sz val="12"/>
      <color indexed="8"/>
      <name val="Book Antiqua"/>
      <family val="1"/>
    </font>
    <font>
      <b/>
      <i/>
      <sz val="12"/>
      <color indexed="8"/>
      <name val="Book Antiqua"/>
      <family val="1"/>
    </font>
    <font>
      <b/>
      <u/>
      <sz val="12"/>
      <name val="Book Antiqua"/>
      <family val="1"/>
    </font>
    <font>
      <i/>
      <sz val="14"/>
      <name val="Book Antiqua"/>
      <family val="1"/>
    </font>
    <font>
      <b/>
      <u/>
      <sz val="14"/>
      <name val="Book Antiqua"/>
      <family val="1"/>
    </font>
    <font>
      <u/>
      <sz val="10"/>
      <color theme="10"/>
      <name val="Book Antiqua"/>
      <family val="1"/>
    </font>
    <font>
      <sz val="11"/>
      <color theme="0" tint="-4.9989318521683403E-2"/>
      <name val="Book Antiqua"/>
      <family val="1"/>
    </font>
    <font>
      <sz val="10"/>
      <color theme="0" tint="-4.9989318521683403E-2"/>
      <name val="Book Antiqua"/>
      <family val="1"/>
    </font>
    <font>
      <sz val="1"/>
      <color theme="0"/>
      <name val="Book Antiqua"/>
      <family val="1"/>
    </font>
    <font>
      <b/>
      <sz val="11"/>
      <color rgb="FFFF0000"/>
      <name val="Book Antiqua"/>
      <family val="1"/>
    </font>
    <font>
      <sz val="11"/>
      <color theme="0"/>
      <name val="Book Antiqua"/>
      <family val="1"/>
    </font>
    <font>
      <sz val="12"/>
      <color rgb="FFFF0000"/>
      <name val="Book Antiqua"/>
      <family val="1"/>
    </font>
    <font>
      <sz val="11"/>
      <color rgb="FFFF0000"/>
      <name val="Book Antiqua"/>
      <family val="1"/>
    </font>
    <font>
      <sz val="12"/>
      <color rgb="FF0000FF"/>
      <name val="Book Antiqua"/>
      <family val="1"/>
    </font>
    <font>
      <sz val="14"/>
      <color rgb="FFFF0000"/>
      <name val="Book Antiqua"/>
      <family val="1"/>
    </font>
    <font>
      <sz val="8"/>
      <color rgb="FF000000"/>
      <name val="Tahoma"/>
      <family val="2"/>
    </font>
    <font>
      <sz val="12"/>
      <color rgb="FFFF0000"/>
      <name val="Arial"/>
      <family val="2"/>
    </font>
    <font>
      <i/>
      <sz val="12"/>
      <color rgb="FFFF0000"/>
      <name val="Book Antiqua"/>
      <family val="1"/>
    </font>
  </fonts>
  <fills count="16">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52"/>
        <bgColor indexed="64"/>
      </patternFill>
    </fill>
    <fill>
      <patternFill patternType="solid">
        <fgColor indexed="2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rgb="FF0070C0"/>
        <bgColor indexed="64"/>
      </patternFill>
    </fill>
    <fill>
      <patternFill patternType="solid">
        <fgColor rgb="FF6BD7FD"/>
        <bgColor indexed="64"/>
      </patternFill>
    </fill>
  </fills>
  <borders count="57">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44">
    <xf numFmtId="0" fontId="0" fillId="0" borderId="0"/>
    <xf numFmtId="9" fontId="12" fillId="0" borderId="0"/>
    <xf numFmtId="165" fontId="13" fillId="0" borderId="0" applyFont="0" applyFill="0" applyBorder="0" applyAlignment="0" applyProtection="0"/>
    <xf numFmtId="166" fontId="13"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0" fontId="14"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4" fontId="13" fillId="0" borderId="0" applyFont="0" applyFill="0" applyBorder="0" applyAlignment="0" applyProtection="0"/>
    <xf numFmtId="164" fontId="1" fillId="0" borderId="0" applyFont="0" applyFill="0" applyBorder="0" applyAlignment="0" applyProtection="0"/>
    <xf numFmtId="170" fontId="15"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72" fillId="0" borderId="0" applyNumberFormat="0" applyFill="0" applyBorder="0" applyAlignment="0" applyProtection="0"/>
    <xf numFmtId="0" fontId="16" fillId="0" borderId="0" applyNumberFormat="0" applyFill="0" applyBorder="0" applyAlignment="0" applyProtection="0">
      <alignment vertical="top"/>
      <protection locked="0"/>
    </xf>
    <xf numFmtId="37" fontId="17" fillId="0" borderId="0"/>
    <xf numFmtId="171" fontId="13" fillId="0" borderId="0"/>
    <xf numFmtId="0" fontId="24" fillId="0" borderId="0"/>
    <xf numFmtId="0" fontId="13" fillId="0" borderId="0"/>
    <xf numFmtId="0" fontId="1" fillId="0" borderId="0"/>
    <xf numFmtId="0" fontId="13" fillId="0" borderId="0"/>
    <xf numFmtId="0" fontId="1" fillId="0" borderId="0"/>
    <xf numFmtId="0" fontId="8" fillId="0" borderId="0"/>
    <xf numFmtId="0" fontId="13" fillId="0" borderId="0"/>
    <xf numFmtId="0" fontId="13" fillId="0" borderId="0"/>
    <xf numFmtId="0" fontId="66" fillId="0" borderId="0"/>
    <xf numFmtId="0" fontId="1" fillId="0" borderId="0"/>
    <xf numFmtId="0" fontId="51" fillId="0" borderId="0"/>
    <xf numFmtId="0" fontId="8" fillId="0" borderId="0"/>
    <xf numFmtId="0" fontId="1" fillId="0" borderId="0"/>
    <xf numFmtId="0" fontId="13" fillId="0" borderId="0"/>
    <xf numFmtId="0" fontId="13" fillId="0" borderId="0"/>
    <xf numFmtId="0" fontId="8" fillId="0" borderId="0"/>
    <xf numFmtId="0" fontId="13" fillId="0" borderId="0"/>
    <xf numFmtId="0" fontId="18" fillId="0" borderId="0" applyFont="0"/>
    <xf numFmtId="0" fontId="19" fillId="0" borderId="0" applyNumberFormat="0" applyFill="0" applyBorder="0" applyAlignment="0" applyProtection="0">
      <alignment vertical="top"/>
      <protection locked="0"/>
    </xf>
    <xf numFmtId="0" fontId="20" fillId="0" borderId="0"/>
  </cellStyleXfs>
  <cellXfs count="1092">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8" fillId="0" borderId="0" xfId="0" applyFont="1" applyAlignment="1">
      <alignment horizontal="justify" vertical="center"/>
    </xf>
    <xf numFmtId="0" fontId="8" fillId="0" borderId="0" xfId="0" applyFont="1" applyAlignment="1">
      <alignment horizontal="left" vertical="center"/>
    </xf>
    <xf numFmtId="0" fontId="11" fillId="0" borderId="0" xfId="0" applyFont="1" applyAlignment="1">
      <alignment vertical="center"/>
    </xf>
    <xf numFmtId="0" fontId="8" fillId="0" borderId="0" xfId="35" applyAlignment="1">
      <alignment vertical="center"/>
    </xf>
    <xf numFmtId="0" fontId="8" fillId="0" borderId="0" xfId="39" applyAlignment="1" applyProtection="1">
      <alignment vertical="center"/>
      <protection hidden="1"/>
    </xf>
    <xf numFmtId="0" fontId="8" fillId="0" borderId="0" xfId="39" applyAlignment="1" applyProtection="1">
      <alignment horizontal="left" vertical="center" indent="1"/>
      <protection hidden="1"/>
    </xf>
    <xf numFmtId="0" fontId="9" fillId="0" borderId="0" xfId="39" applyFont="1" applyAlignment="1" applyProtection="1">
      <alignment vertical="center"/>
      <protection hidden="1"/>
    </xf>
    <xf numFmtId="0" fontId="9" fillId="0" borderId="0" xfId="0" applyFont="1" applyAlignment="1">
      <alignment vertical="center"/>
    </xf>
    <xf numFmtId="0" fontId="9" fillId="0" borderId="0" xfId="35" applyFont="1" applyAlignment="1" applyProtection="1">
      <alignment horizontal="left" vertical="center" indent="1"/>
      <protection hidden="1"/>
    </xf>
    <xf numFmtId="0" fontId="9" fillId="0" borderId="0" xfId="35" applyFont="1" applyAlignment="1" applyProtection="1">
      <alignment horizontal="left" vertical="center"/>
      <protection hidden="1"/>
    </xf>
    <xf numFmtId="0" fontId="8" fillId="0" borderId="0" xfId="39" applyAlignment="1" applyProtection="1">
      <alignment horizontal="left" vertical="center"/>
      <protection hidden="1"/>
    </xf>
    <xf numFmtId="0" fontId="8" fillId="0" borderId="0" xfId="0" applyFont="1" applyAlignment="1">
      <alignment horizontal="left" vertical="center" indent="1"/>
    </xf>
    <xf numFmtId="0" fontId="8" fillId="0" borderId="4" xfId="0" applyFont="1" applyBorder="1" applyAlignment="1">
      <alignment vertical="center"/>
    </xf>
    <xf numFmtId="0" fontId="9" fillId="0" borderId="4" xfId="0" applyFont="1" applyBorder="1" applyAlignment="1">
      <alignment horizontal="right"/>
    </xf>
    <xf numFmtId="0" fontId="9" fillId="0" borderId="0" xfId="0" applyFont="1" applyAlignment="1">
      <alignment horizontal="left" vertical="center"/>
    </xf>
    <xf numFmtId="0" fontId="9" fillId="0" borderId="0" xfId="0" applyFont="1" applyAlignment="1">
      <alignment horizontal="right" vertical="center" indent="1"/>
    </xf>
    <xf numFmtId="0" fontId="9" fillId="0" borderId="4" xfId="0" applyFont="1" applyBorder="1" applyAlignment="1" applyProtection="1">
      <alignment vertical="center"/>
      <protection hidden="1"/>
    </xf>
    <xf numFmtId="0" fontId="8" fillId="0" borderId="4" xfId="0" applyFont="1" applyBorder="1" applyAlignment="1" applyProtection="1">
      <alignment vertical="center"/>
      <protection hidden="1"/>
    </xf>
    <xf numFmtId="0" fontId="9"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2" fillId="0" borderId="0" xfId="0" applyFont="1" applyAlignment="1" applyProtection="1">
      <alignment vertical="center"/>
      <protection hidden="1"/>
    </xf>
    <xf numFmtId="0" fontId="11"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0" fontId="8" fillId="0" borderId="0" xfId="0" applyFont="1" applyAlignment="1" applyProtection="1">
      <alignment vertical="center"/>
      <protection hidden="1"/>
    </xf>
    <xf numFmtId="0" fontId="8" fillId="0" borderId="0" xfId="35" applyAlignment="1" applyProtection="1">
      <alignment vertical="center"/>
      <protection hidden="1"/>
    </xf>
    <xf numFmtId="0" fontId="3"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0" applyFont="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8" fillId="0" borderId="0" xfId="0" applyFont="1" applyAlignment="1" applyProtection="1">
      <alignment horizontal="left" vertical="center"/>
      <protection hidden="1"/>
    </xf>
    <xf numFmtId="0" fontId="8" fillId="0" borderId="0" xfId="0" applyFont="1" applyAlignment="1" applyProtection="1">
      <alignment horizontal="left" vertical="center" indent="1"/>
      <protection hidden="1"/>
    </xf>
    <xf numFmtId="0" fontId="9" fillId="0" borderId="4" xfId="0" applyFont="1" applyBorder="1" applyAlignment="1" applyProtection="1">
      <alignment horizontal="right" vertical="center"/>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top" wrapText="1"/>
      <protection hidden="1"/>
    </xf>
    <xf numFmtId="0" fontId="4" fillId="0" borderId="7" xfId="0" applyFont="1" applyBorder="1" applyAlignment="1" applyProtection="1">
      <alignment vertical="top" wrapText="1"/>
      <protection hidden="1"/>
    </xf>
    <xf numFmtId="0" fontId="8" fillId="0" borderId="0" xfId="0" applyFont="1" applyAlignment="1" applyProtection="1">
      <alignment horizontal="right" vertical="center"/>
      <protection hidden="1"/>
    </xf>
    <xf numFmtId="0" fontId="9" fillId="0" borderId="0" xfId="0" applyFont="1" applyAlignment="1" applyProtection="1">
      <alignment horizontal="left" vertical="top"/>
      <protection hidden="1"/>
    </xf>
    <xf numFmtId="0" fontId="8" fillId="0" borderId="6" xfId="0" applyFont="1" applyBorder="1" applyAlignment="1" applyProtection="1">
      <alignment horizontal="center" vertical="center" wrapText="1"/>
      <protection hidden="1"/>
    </xf>
    <xf numFmtId="0" fontId="8" fillId="0" borderId="6" xfId="0" applyFont="1" applyBorder="1" applyAlignment="1" applyProtection="1">
      <alignment horizontal="justify" vertical="center" wrapText="1"/>
      <protection hidden="1"/>
    </xf>
    <xf numFmtId="0" fontId="8" fillId="0" borderId="8" xfId="0" applyFont="1" applyBorder="1" applyAlignment="1" applyProtection="1">
      <alignment horizontal="center" vertical="center" wrapText="1"/>
      <protection hidden="1"/>
    </xf>
    <xf numFmtId="0" fontId="8" fillId="0" borderId="3" xfId="0" applyFont="1" applyBorder="1" applyAlignment="1" applyProtection="1">
      <alignment vertical="center" wrapText="1"/>
      <protection hidden="1"/>
    </xf>
    <xf numFmtId="0" fontId="8" fillId="0" borderId="9" xfId="0" applyFont="1" applyBorder="1" applyAlignment="1" applyProtection="1">
      <alignment vertical="center" wrapText="1"/>
      <protection hidden="1"/>
    </xf>
    <xf numFmtId="0" fontId="23" fillId="0" borderId="0" xfId="0" applyFont="1" applyAlignment="1" applyProtection="1">
      <alignment vertical="center"/>
      <protection hidden="1"/>
    </xf>
    <xf numFmtId="0" fontId="23" fillId="0" borderId="0" xfId="0" applyFont="1" applyProtection="1">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center" vertical="top"/>
      <protection hidden="1"/>
    </xf>
    <xf numFmtId="0" fontId="0" fillId="0" borderId="10" xfId="0" applyBorder="1" applyAlignment="1" applyProtection="1">
      <alignment horizontal="left"/>
      <protection hidden="1"/>
    </xf>
    <xf numFmtId="0" fontId="0" fillId="0" borderId="11" xfId="0" applyBorder="1" applyAlignment="1" applyProtection="1">
      <alignment horizontal="left"/>
      <protection hidden="1"/>
    </xf>
    <xf numFmtId="0" fontId="8" fillId="0" borderId="0" xfId="0" quotePrefix="1" applyFont="1" applyAlignment="1" applyProtection="1">
      <alignment horizontal="right" vertical="center"/>
      <protection hidden="1"/>
    </xf>
    <xf numFmtId="0" fontId="8" fillId="0" borderId="0" xfId="0" quotePrefix="1" applyFont="1" applyAlignment="1" applyProtection="1">
      <alignment horizontal="right" vertical="top"/>
      <protection hidden="1"/>
    </xf>
    <xf numFmtId="0" fontId="9" fillId="0" borderId="0" xfId="0" applyFont="1" applyAlignment="1" applyProtection="1">
      <alignment horizontal="right" vertical="center"/>
      <protection hidden="1"/>
    </xf>
    <xf numFmtId="0" fontId="24" fillId="0" borderId="0" xfId="0" applyFont="1" applyAlignment="1" applyProtection="1">
      <alignment vertical="center"/>
      <protection hidden="1"/>
    </xf>
    <xf numFmtId="172" fontId="8" fillId="0" borderId="0" xfId="0" applyNumberFormat="1" applyFont="1" applyAlignment="1" applyProtection="1">
      <alignment horizontal="center" vertical="center"/>
      <protection hidden="1"/>
    </xf>
    <xf numFmtId="0" fontId="8" fillId="0" borderId="0" xfId="35" applyAlignment="1" applyProtection="1">
      <alignment horizontal="left" vertical="center"/>
      <protection hidden="1"/>
    </xf>
    <xf numFmtId="0" fontId="6" fillId="0" borderId="0" xfId="0" applyFont="1" applyAlignment="1" applyProtection="1">
      <alignment vertical="center"/>
      <protection hidden="1"/>
    </xf>
    <xf numFmtId="0" fontId="6" fillId="0" borderId="0" xfId="0" applyFont="1" applyProtection="1">
      <protection hidden="1"/>
    </xf>
    <xf numFmtId="0" fontId="8" fillId="0" borderId="0" xfId="0" applyFont="1" applyAlignment="1" applyProtection="1">
      <alignment horizontal="center" vertical="center" wrapText="1"/>
      <protection hidden="1"/>
    </xf>
    <xf numFmtId="0" fontId="8" fillId="0" borderId="0" xfId="0" applyFont="1" applyAlignment="1" applyProtection="1">
      <alignment vertical="top"/>
      <protection hidden="1"/>
    </xf>
    <xf numFmtId="0" fontId="0" fillId="0" borderId="0" xfId="0" applyAlignment="1" applyProtection="1">
      <alignment vertical="top"/>
      <protection hidden="1"/>
    </xf>
    <xf numFmtId="0" fontId="24" fillId="0" borderId="0" xfId="0" applyFont="1" applyAlignment="1" applyProtection="1">
      <alignment vertical="center" wrapText="1"/>
      <protection hidden="1"/>
    </xf>
    <xf numFmtId="0" fontId="26" fillId="0" borderId="0" xfId="0" applyFont="1" applyAlignment="1" applyProtection="1">
      <alignment vertical="center"/>
      <protection hidden="1"/>
    </xf>
    <xf numFmtId="0" fontId="0" fillId="0" borderId="0" xfId="0" applyAlignment="1" applyProtection="1">
      <alignment horizontal="center"/>
      <protection hidden="1"/>
    </xf>
    <xf numFmtId="173" fontId="9" fillId="0" borderId="0" xfId="0" applyNumberFormat="1" applyFont="1" applyAlignment="1" applyProtection="1">
      <alignment horizontal="left" vertical="center" indent="1"/>
      <protection hidden="1"/>
    </xf>
    <xf numFmtId="0" fontId="9" fillId="0" borderId="0" xfId="0" applyFont="1" applyAlignment="1" applyProtection="1">
      <alignment horizontal="right"/>
      <protection hidden="1"/>
    </xf>
    <xf numFmtId="0" fontId="10" fillId="0" borderId="0" xfId="0" applyFont="1" applyAlignment="1" applyProtection="1">
      <alignment horizontal="center" vertical="center" wrapText="1"/>
      <protection hidden="1"/>
    </xf>
    <xf numFmtId="173" fontId="8" fillId="0" borderId="0" xfId="0" applyNumberFormat="1" applyFont="1" applyAlignment="1" applyProtection="1">
      <alignment horizontal="left" vertical="center"/>
      <protection hidden="1"/>
    </xf>
    <xf numFmtId="0" fontId="9" fillId="0" borderId="0" xfId="0" applyFont="1" applyAlignment="1" applyProtection="1">
      <alignment horizontal="left" vertical="center" indent="2"/>
      <protection hidden="1"/>
    </xf>
    <xf numFmtId="0" fontId="8" fillId="0" borderId="0" xfId="0" applyFont="1" applyAlignment="1" applyProtection="1">
      <alignment horizontal="left" vertical="center" indent="2"/>
      <protection hidden="1"/>
    </xf>
    <xf numFmtId="0" fontId="8" fillId="0" borderId="0" xfId="0" applyFont="1" applyAlignment="1" applyProtection="1">
      <alignment horizontal="left" vertical="center" indent="3"/>
      <protection hidden="1"/>
    </xf>
    <xf numFmtId="172" fontId="8" fillId="0" borderId="0" xfId="0" applyNumberFormat="1" applyFont="1" applyAlignment="1" applyProtection="1">
      <alignment horizontal="center" vertical="top"/>
      <protection hidden="1"/>
    </xf>
    <xf numFmtId="172" fontId="8" fillId="0" borderId="0" xfId="0" applyNumberFormat="1" applyFont="1" applyAlignment="1" applyProtection="1">
      <alignment horizontal="left" vertical="top"/>
      <protection hidden="1"/>
    </xf>
    <xf numFmtId="0" fontId="8" fillId="0" borderId="0" xfId="0" applyFont="1" applyAlignment="1" applyProtection="1">
      <alignment horizontal="justify" vertical="top"/>
      <protection hidden="1"/>
    </xf>
    <xf numFmtId="0" fontId="27" fillId="0" borderId="0" xfId="0" applyFont="1" applyAlignment="1" applyProtection="1">
      <alignment horizontal="justify" vertical="top"/>
      <protection hidden="1"/>
    </xf>
    <xf numFmtId="172" fontId="8" fillId="0" borderId="0" xfId="0" applyNumberFormat="1" applyFont="1" applyAlignment="1" applyProtection="1">
      <alignment horizontal="justify" vertical="top" wrapText="1"/>
      <protection hidden="1"/>
    </xf>
    <xf numFmtId="172" fontId="8" fillId="0" borderId="0" xfId="0" applyNumberFormat="1" applyFont="1" applyAlignment="1" applyProtection="1">
      <alignment horizontal="left" vertical="top" indent="2"/>
      <protection hidden="1"/>
    </xf>
    <xf numFmtId="172" fontId="8" fillId="0" borderId="0" xfId="0" applyNumberFormat="1" applyFont="1" applyAlignment="1" applyProtection="1">
      <alignment horizontal="left" vertical="center" indent="3"/>
      <protection hidden="1"/>
    </xf>
    <xf numFmtId="0" fontId="8" fillId="0" borderId="0" xfId="0" applyFont="1" applyAlignment="1" applyProtection="1">
      <alignment horizontal="left" vertical="center" wrapText="1" indent="2"/>
      <protection hidden="1"/>
    </xf>
    <xf numFmtId="0" fontId="1" fillId="0" borderId="0" xfId="0" applyFont="1" applyProtection="1">
      <protection hidden="1"/>
    </xf>
    <xf numFmtId="0" fontId="1" fillId="0" borderId="0" xfId="0" applyFont="1" applyAlignment="1" applyProtection="1">
      <alignment vertical="center"/>
      <protection hidden="1"/>
    </xf>
    <xf numFmtId="0" fontId="4" fillId="0" borderId="5" xfId="0" quotePrefix="1" applyFont="1" applyBorder="1" applyAlignment="1" applyProtection="1">
      <alignment horizontal="center" vertical="center"/>
      <protection hidden="1"/>
    </xf>
    <xf numFmtId="0" fontId="8" fillId="2" borderId="6" xfId="0" applyFont="1" applyFill="1" applyBorder="1" applyAlignment="1" applyProtection="1">
      <alignment vertical="center" wrapText="1"/>
      <protection locked="0"/>
    </xf>
    <xf numFmtId="0" fontId="9" fillId="0" borderId="12" xfId="0" applyFont="1" applyBorder="1" applyAlignment="1" applyProtection="1">
      <alignment vertical="center"/>
      <protection hidden="1"/>
    </xf>
    <xf numFmtId="0" fontId="8" fillId="2" borderId="8" xfId="0" applyFont="1" applyFill="1" applyBorder="1" applyAlignment="1" applyProtection="1">
      <alignment vertical="center" wrapText="1"/>
      <protection locked="0"/>
    </xf>
    <xf numFmtId="0" fontId="8" fillId="2" borderId="6" xfId="0" applyFont="1" applyFill="1" applyBorder="1" applyAlignment="1" applyProtection="1">
      <alignment horizontal="left" vertical="center" wrapText="1"/>
      <protection locked="0"/>
    </xf>
    <xf numFmtId="0" fontId="0" fillId="0" borderId="4" xfId="0" applyBorder="1" applyAlignment="1" applyProtection="1">
      <alignment vertical="center"/>
      <protection hidden="1"/>
    </xf>
    <xf numFmtId="0" fontId="0" fillId="0" borderId="4" xfId="0" applyBorder="1" applyProtection="1">
      <protection hidden="1"/>
    </xf>
    <xf numFmtId="172" fontId="8" fillId="0" borderId="0" xfId="0" applyNumberFormat="1" applyFont="1" applyAlignment="1" applyProtection="1">
      <alignment horizontal="center"/>
      <protection hidden="1"/>
    </xf>
    <xf numFmtId="0" fontId="8" fillId="0" borderId="0" xfId="0" applyFont="1" applyAlignment="1" applyProtection="1">
      <alignment horizontal="left"/>
      <protection hidden="1"/>
    </xf>
    <xf numFmtId="0" fontId="21" fillId="0" borderId="0" xfId="0" applyFont="1" applyAlignment="1" applyProtection="1">
      <alignment horizontal="justify" vertical="center"/>
      <protection hidden="1"/>
    </xf>
    <xf numFmtId="0" fontId="8" fillId="0" borderId="6" xfId="0" applyFont="1" applyBorder="1" applyAlignment="1" applyProtection="1">
      <alignment horizontal="left" vertical="center" wrapText="1"/>
      <protection hidden="1"/>
    </xf>
    <xf numFmtId="0" fontId="8" fillId="0" borderId="6" xfId="0" applyFont="1" applyBorder="1" applyAlignment="1" applyProtection="1">
      <alignment horizontal="center" vertical="top" wrapText="1"/>
      <protection hidden="1"/>
    </xf>
    <xf numFmtId="0" fontId="8" fillId="0" borderId="13" xfId="0" applyFont="1" applyBorder="1" applyAlignment="1" applyProtection="1">
      <alignment horizontal="left" vertical="center" wrapText="1"/>
      <protection hidden="1"/>
    </xf>
    <xf numFmtId="0" fontId="8" fillId="0" borderId="14"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8" fillId="0" borderId="0" xfId="0" applyFont="1" applyAlignment="1" applyProtection="1">
      <alignment horizontal="center" vertical="top" wrapText="1"/>
      <protection hidden="1"/>
    </xf>
    <xf numFmtId="0" fontId="9" fillId="0" borderId="0" xfId="0" applyFont="1" applyAlignment="1" applyProtection="1">
      <alignment horizontal="left"/>
      <protection hidden="1"/>
    </xf>
    <xf numFmtId="0" fontId="8" fillId="0" borderId="0" xfId="0" applyFont="1" applyAlignment="1" applyProtection="1">
      <alignment horizontal="center"/>
      <protection hidden="1"/>
    </xf>
    <xf numFmtId="0" fontId="8" fillId="0" borderId="0" xfId="0" applyFont="1" applyAlignment="1" applyProtection="1">
      <alignment vertical="center" wrapText="1"/>
      <protection hidden="1"/>
    </xf>
    <xf numFmtId="0" fontId="8" fillId="0" borderId="0" xfId="0" applyFont="1" applyAlignment="1" applyProtection="1">
      <alignment horizontal="justify"/>
      <protection hidden="1"/>
    </xf>
    <xf numFmtId="0" fontId="8" fillId="0" borderId="0" xfId="0" applyFont="1" applyAlignment="1" applyProtection="1">
      <alignment vertical="top" wrapText="1"/>
      <protection hidden="1"/>
    </xf>
    <xf numFmtId="0" fontId="8" fillId="2" borderId="6" xfId="0" applyFont="1" applyFill="1" applyBorder="1" applyAlignment="1" applyProtection="1">
      <alignment horizontal="center" vertical="top" wrapText="1"/>
      <protection locked="0"/>
    </xf>
    <xf numFmtId="0" fontId="0" fillId="0" borderId="0" xfId="0" applyAlignment="1" applyProtection="1">
      <alignment horizontal="right" vertical="center"/>
      <protection hidden="1"/>
    </xf>
    <xf numFmtId="0" fontId="0" fillId="2" borderId="0" xfId="0" applyFill="1" applyAlignment="1" applyProtection="1">
      <alignment vertical="center"/>
      <protection locked="0"/>
    </xf>
    <xf numFmtId="0" fontId="29" fillId="0" borderId="0" xfId="38" applyFont="1" applyAlignment="1" applyProtection="1">
      <alignment vertical="center"/>
      <protection hidden="1"/>
    </xf>
    <xf numFmtId="0" fontId="29" fillId="0" borderId="0" xfId="38" applyFont="1" applyProtection="1">
      <protection hidden="1"/>
    </xf>
    <xf numFmtId="0" fontId="13" fillId="0" borderId="0" xfId="38" applyProtection="1">
      <protection hidden="1"/>
    </xf>
    <xf numFmtId="0" fontId="4" fillId="0" borderId="0" xfId="38" applyFont="1" applyAlignment="1" applyProtection="1">
      <alignment vertical="center"/>
      <protection hidden="1"/>
    </xf>
    <xf numFmtId="0" fontId="4" fillId="0" borderId="4" xfId="38" applyFont="1" applyBorder="1" applyAlignment="1" applyProtection="1">
      <alignment vertical="center"/>
      <protection hidden="1"/>
    </xf>
    <xf numFmtId="0" fontId="13" fillId="0" borderId="0" xfId="38" applyAlignment="1" applyProtection="1">
      <alignment vertical="center"/>
      <protection hidden="1"/>
    </xf>
    <xf numFmtId="0" fontId="31" fillId="0" borderId="0" xfId="38" applyFont="1" applyAlignment="1" applyProtection="1">
      <alignment vertical="center"/>
      <protection hidden="1"/>
    </xf>
    <xf numFmtId="0" fontId="4" fillId="0" borderId="15" xfId="38" applyFont="1" applyBorder="1" applyAlignment="1" applyProtection="1">
      <alignment vertical="center"/>
      <protection hidden="1"/>
    </xf>
    <xf numFmtId="0" fontId="24" fillId="0" borderId="0" xfId="38" applyFont="1" applyAlignment="1" applyProtection="1">
      <alignment vertical="center"/>
      <protection hidden="1"/>
    </xf>
    <xf numFmtId="0" fontId="8" fillId="0" borderId="16" xfId="0" applyFont="1" applyBorder="1" applyAlignment="1" applyProtection="1">
      <alignment horizontal="center" vertical="center" wrapText="1"/>
      <protection hidden="1"/>
    </xf>
    <xf numFmtId="0" fontId="32" fillId="0" borderId="0" xfId="38" applyFont="1" applyAlignment="1" applyProtection="1">
      <alignment vertical="center"/>
      <protection hidden="1"/>
    </xf>
    <xf numFmtId="0" fontId="33" fillId="0" borderId="0" xfId="38" applyFont="1"/>
    <xf numFmtId="0" fontId="32" fillId="0" borderId="0" xfId="38" applyFont="1" applyProtection="1">
      <protection hidden="1"/>
    </xf>
    <xf numFmtId="0" fontId="33" fillId="0" borderId="0" xfId="38" applyFont="1" applyProtection="1">
      <protection hidden="1"/>
    </xf>
    <xf numFmtId="0" fontId="9" fillId="0" borderId="0" xfId="0" applyFont="1" applyAlignment="1" applyProtection="1">
      <alignment horizontal="left" vertical="center" indent="1"/>
      <protection hidden="1"/>
    </xf>
    <xf numFmtId="0" fontId="8" fillId="0" borderId="17" xfId="0" applyFont="1" applyBorder="1" applyAlignment="1" applyProtection="1">
      <alignment horizontal="center" vertical="center" wrapText="1"/>
      <protection hidden="1"/>
    </xf>
    <xf numFmtId="0" fontId="8" fillId="0" borderId="18" xfId="0" applyFont="1" applyBorder="1" applyAlignment="1" applyProtection="1">
      <alignment vertical="center" wrapText="1"/>
      <protection hidden="1"/>
    </xf>
    <xf numFmtId="0" fontId="8" fillId="2" borderId="7" xfId="0" applyFont="1" applyFill="1" applyBorder="1" applyAlignment="1" applyProtection="1">
      <alignment vertical="center"/>
      <protection locked="0"/>
    </xf>
    <xf numFmtId="0" fontId="4" fillId="2" borderId="19" xfId="0" applyFont="1" applyFill="1" applyBorder="1" applyAlignment="1" applyProtection="1">
      <alignment horizontal="center" vertical="top" wrapText="1"/>
      <protection locked="0"/>
    </xf>
    <xf numFmtId="0" fontId="4" fillId="2" borderId="20" xfId="0" applyFont="1" applyFill="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hidden="1"/>
    </xf>
    <xf numFmtId="0" fontId="4" fillId="2" borderId="6" xfId="0" applyFont="1" applyFill="1" applyBorder="1" applyAlignment="1" applyProtection="1">
      <alignment horizontal="center" vertical="top" wrapText="1"/>
      <protection locked="0"/>
    </xf>
    <xf numFmtId="0" fontId="8" fillId="0" borderId="0" xfId="0" applyFont="1" applyProtection="1">
      <protection hidden="1"/>
    </xf>
    <xf numFmtId="0" fontId="9" fillId="0" borderId="0" xfId="39" applyFont="1" applyAlignment="1" applyProtection="1">
      <alignment vertical="top"/>
      <protection hidden="1"/>
    </xf>
    <xf numFmtId="0" fontId="4" fillId="0" borderId="0" xfId="0" applyFont="1" applyAlignment="1" applyProtection="1">
      <alignment horizontal="center" vertical="center"/>
      <protection hidden="1"/>
    </xf>
    <xf numFmtId="0" fontId="8" fillId="2" borderId="6" xfId="0" applyFont="1" applyFill="1" applyBorder="1" applyAlignment="1" applyProtection="1">
      <alignment horizontal="left" vertical="center"/>
      <protection locked="0"/>
    </xf>
    <xf numFmtId="0" fontId="10" fillId="0" borderId="0" xfId="0" applyFont="1" applyAlignment="1" applyProtection="1">
      <alignment vertical="center" wrapText="1"/>
      <protection hidden="1"/>
    </xf>
    <xf numFmtId="0" fontId="8" fillId="0" borderId="12" xfId="0" applyFont="1" applyBorder="1" applyAlignment="1" applyProtection="1">
      <alignment vertical="center" wrapText="1"/>
      <protection hidden="1"/>
    </xf>
    <xf numFmtId="0" fontId="8" fillId="0" borderId="21" xfId="0" applyFont="1" applyBorder="1" applyAlignment="1" applyProtection="1">
      <alignment vertical="center"/>
      <protection hidden="1"/>
    </xf>
    <xf numFmtId="0" fontId="8" fillId="0" borderId="18" xfId="0" applyFont="1" applyBorder="1" applyAlignment="1" applyProtection="1">
      <alignment vertical="center"/>
      <protection hidden="1"/>
    </xf>
    <xf numFmtId="0" fontId="8" fillId="0" borderId="22" xfId="0" applyFont="1" applyBorder="1" applyAlignment="1" applyProtection="1">
      <alignment vertical="center"/>
      <protection hidden="1"/>
    </xf>
    <xf numFmtId="0" fontId="8" fillId="0" borderId="23" xfId="0" applyFont="1" applyBorder="1" applyAlignment="1" applyProtection="1">
      <alignment vertical="center"/>
      <protection hidden="1"/>
    </xf>
    <xf numFmtId="0" fontId="8" fillId="0" borderId="24" xfId="0" applyFont="1" applyBorder="1" applyAlignment="1" applyProtection="1">
      <alignment vertical="center"/>
      <protection hidden="1"/>
    </xf>
    <xf numFmtId="0" fontId="8" fillId="0" borderId="25" xfId="0" applyFont="1" applyBorder="1" applyAlignment="1" applyProtection="1">
      <alignment vertical="center"/>
      <protection hidden="1"/>
    </xf>
    <xf numFmtId="0" fontId="8" fillId="0" borderId="14" xfId="0" applyFont="1" applyBorder="1" applyAlignment="1" applyProtection="1">
      <alignment vertical="center"/>
      <protection hidden="1"/>
    </xf>
    <xf numFmtId="0" fontId="8" fillId="0" borderId="11" xfId="0" applyFont="1" applyBorder="1" applyAlignment="1" applyProtection="1">
      <alignment vertical="center"/>
      <protection hidden="1"/>
    </xf>
    <xf numFmtId="0" fontId="8" fillId="0" borderId="12" xfId="0" applyFont="1" applyBorder="1" applyAlignment="1" applyProtection="1">
      <alignment horizontal="left" vertical="center"/>
      <protection hidden="1"/>
    </xf>
    <xf numFmtId="0" fontId="8" fillId="0" borderId="9" xfId="0" applyFont="1" applyBorder="1" applyAlignment="1" applyProtection="1">
      <alignment horizontal="left" vertical="center"/>
      <protection hidden="1"/>
    </xf>
    <xf numFmtId="0" fontId="4" fillId="2" borderId="6" xfId="0" applyFont="1" applyFill="1" applyBorder="1" applyAlignment="1" applyProtection="1">
      <alignment horizontal="left" vertical="center" indent="4"/>
      <protection locked="0"/>
    </xf>
    <xf numFmtId="0" fontId="9" fillId="0" borderId="0" xfId="39" applyFont="1" applyAlignment="1" applyProtection="1">
      <alignment horizontal="left" vertical="center"/>
      <protection hidden="1"/>
    </xf>
    <xf numFmtId="0" fontId="8" fillId="0" borderId="26" xfId="0" applyFont="1" applyBorder="1" applyAlignment="1" applyProtection="1">
      <alignment horizontal="left" vertical="center"/>
      <protection hidden="1"/>
    </xf>
    <xf numFmtId="0" fontId="8" fillId="0" borderId="0" xfId="35" applyAlignment="1" applyProtection="1">
      <alignment horizontal="left" vertical="center" indent="1"/>
      <protection hidden="1"/>
    </xf>
    <xf numFmtId="0" fontId="7" fillId="0" borderId="0" xfId="0" applyFont="1" applyAlignment="1" applyProtection="1">
      <alignment vertical="center"/>
      <protection hidden="1"/>
    </xf>
    <xf numFmtId="0" fontId="4" fillId="0" borderId="27" xfId="0" applyFont="1" applyBorder="1" applyAlignment="1" applyProtection="1">
      <alignment horizontal="center" vertical="center"/>
      <protection hidden="1"/>
    </xf>
    <xf numFmtId="0" fontId="4" fillId="0" borderId="28"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30" xfId="0" applyFont="1" applyBorder="1" applyAlignment="1" applyProtection="1">
      <alignment horizontal="center" vertical="center"/>
      <protection hidden="1"/>
    </xf>
    <xf numFmtId="0" fontId="38" fillId="0" borderId="0" xfId="0" applyFont="1" applyAlignment="1" applyProtection="1">
      <alignment vertical="center"/>
      <protection hidden="1"/>
    </xf>
    <xf numFmtId="0" fontId="38" fillId="0" borderId="0" xfId="0" applyFont="1" applyAlignment="1" applyProtection="1">
      <alignment horizontal="center"/>
      <protection hidden="1"/>
    </xf>
    <xf numFmtId="0" fontId="38" fillId="0" borderId="0" xfId="0" applyFont="1" applyAlignment="1" applyProtection="1">
      <alignment horizontal="center" vertical="center"/>
      <protection hidden="1"/>
    </xf>
    <xf numFmtId="0" fontId="38" fillId="0" borderId="0" xfId="0" applyFont="1" applyProtection="1">
      <protection hidden="1"/>
    </xf>
    <xf numFmtId="0" fontId="41" fillId="0" borderId="0" xfId="0" applyFont="1" applyAlignment="1" applyProtection="1">
      <alignment vertical="center"/>
      <protection hidden="1"/>
    </xf>
    <xf numFmtId="0" fontId="42" fillId="0" borderId="0" xfId="0" applyFont="1" applyAlignment="1" applyProtection="1">
      <alignment vertical="center"/>
      <protection hidden="1"/>
    </xf>
    <xf numFmtId="0" fontId="35" fillId="0" borderId="0" xfId="35" applyFont="1" applyAlignment="1" applyProtection="1">
      <alignment horizontal="left" vertical="center" indent="1"/>
      <protection hidden="1"/>
    </xf>
    <xf numFmtId="0" fontId="37" fillId="0" borderId="0" xfId="0" applyFont="1" applyAlignment="1" applyProtection="1">
      <alignment vertical="center"/>
      <protection hidden="1"/>
    </xf>
    <xf numFmtId="0" fontId="6" fillId="0" borderId="0" xfId="0" applyFont="1" applyAlignment="1" applyProtection="1">
      <alignment horizontal="center" vertical="center"/>
      <protection hidden="1"/>
    </xf>
    <xf numFmtId="0" fontId="43" fillId="0" borderId="0" xfId="0" applyFont="1" applyAlignment="1" applyProtection="1">
      <alignment horizontal="center" vertical="center"/>
      <protection hidden="1"/>
    </xf>
    <xf numFmtId="0" fontId="44" fillId="0" borderId="0" xfId="0"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40" fillId="0" borderId="0" xfId="39" applyFont="1" applyAlignment="1" applyProtection="1">
      <alignment vertical="center"/>
      <protection hidden="1"/>
    </xf>
    <xf numFmtId="0" fontId="39" fillId="0" borderId="0" xfId="0" applyFont="1" applyAlignment="1" applyProtection="1">
      <alignment horizontal="center" vertical="center"/>
      <protection hidden="1"/>
    </xf>
    <xf numFmtId="0" fontId="4" fillId="0" borderId="0" xfId="0" applyFont="1" applyProtection="1">
      <protection hidden="1"/>
    </xf>
    <xf numFmtId="0" fontId="0" fillId="0" borderId="0" xfId="0" applyAlignment="1" applyProtection="1">
      <alignment horizontal="justify"/>
      <protection hidden="1"/>
    </xf>
    <xf numFmtId="0" fontId="6" fillId="2" borderId="6" xfId="0" applyFont="1" applyFill="1" applyBorder="1" applyAlignment="1" applyProtection="1">
      <alignment horizontal="center" vertical="center"/>
      <protection locked="0"/>
    </xf>
    <xf numFmtId="0" fontId="8" fillId="0" borderId="15" xfId="0" applyFont="1" applyBorder="1" applyAlignment="1" applyProtection="1">
      <alignment vertical="center"/>
      <protection hidden="1"/>
    </xf>
    <xf numFmtId="0" fontId="8" fillId="0" borderId="0" xfId="39" applyAlignment="1" applyProtection="1">
      <alignment vertical="top"/>
      <protection hidden="1"/>
    </xf>
    <xf numFmtId="0" fontId="9" fillId="0" borderId="0" xfId="35" applyFont="1" applyAlignment="1" applyProtection="1">
      <alignment horizontal="left" vertical="center" indent="5"/>
      <protection hidden="1"/>
    </xf>
    <xf numFmtId="0" fontId="8" fillId="0" borderId="6" xfId="0" applyFont="1" applyBorder="1" applyAlignment="1" applyProtection="1">
      <alignment vertical="center" wrapText="1"/>
      <protection hidden="1"/>
    </xf>
    <xf numFmtId="0" fontId="1"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35" fillId="0" borderId="0" xfId="0" applyFont="1" applyProtection="1">
      <protection hidden="1"/>
    </xf>
    <xf numFmtId="0" fontId="24" fillId="2" borderId="6" xfId="0" applyFont="1" applyFill="1" applyBorder="1" applyAlignment="1" applyProtection="1">
      <alignment horizontal="right" vertical="center" wrapText="1"/>
      <protection locked="0"/>
    </xf>
    <xf numFmtId="0" fontId="13" fillId="0" borderId="0" xfId="37" applyAlignment="1" applyProtection="1">
      <alignment vertical="center"/>
      <protection hidden="1"/>
    </xf>
    <xf numFmtId="0" fontId="13" fillId="0" borderId="0" xfId="37" applyProtection="1">
      <protection hidden="1"/>
    </xf>
    <xf numFmtId="0" fontId="35" fillId="0" borderId="0" xfId="0" applyFont="1" applyAlignment="1" applyProtection="1">
      <alignment vertical="center"/>
      <protection hidden="1"/>
    </xf>
    <xf numFmtId="0" fontId="8" fillId="0" borderId="0" xfId="0" applyFont="1" applyAlignment="1" applyProtection="1">
      <alignment horizontal="right" vertical="top"/>
      <protection hidden="1"/>
    </xf>
    <xf numFmtId="0" fontId="48" fillId="0" borderId="0" xfId="0" applyFont="1" applyAlignment="1" applyProtection="1">
      <alignment vertical="center"/>
      <protection hidden="1"/>
    </xf>
    <xf numFmtId="0" fontId="47" fillId="0" borderId="0" xfId="0" applyFont="1" applyAlignment="1" applyProtection="1">
      <alignment vertical="center"/>
      <protection hidden="1"/>
    </xf>
    <xf numFmtId="0" fontId="8" fillId="0" borderId="0" xfId="0" applyFont="1" applyAlignment="1" applyProtection="1">
      <alignment horizontal="justify" vertical="center" wrapText="1"/>
      <protection hidden="1"/>
    </xf>
    <xf numFmtId="0" fontId="34" fillId="0" borderId="0" xfId="0" applyFont="1" applyAlignment="1" applyProtection="1">
      <alignment horizontal="left" vertical="center"/>
      <protection hidden="1"/>
    </xf>
    <xf numFmtId="173" fontId="9" fillId="0" borderId="0" xfId="0" applyNumberFormat="1" applyFont="1" applyAlignment="1">
      <alignment horizontal="left" vertical="center" indent="1"/>
    </xf>
    <xf numFmtId="173" fontId="9" fillId="0" borderId="0" xfId="0" applyNumberFormat="1" applyFont="1" applyAlignment="1" applyProtection="1">
      <alignment horizontal="left" vertical="center"/>
      <protection hidden="1"/>
    </xf>
    <xf numFmtId="0" fontId="8" fillId="2" borderId="19" xfId="0" applyFont="1" applyFill="1" applyBorder="1" applyAlignment="1" applyProtection="1">
      <alignment horizontal="left" vertical="center" wrapText="1"/>
      <protection locked="0"/>
    </xf>
    <xf numFmtId="0" fontId="8" fillId="2" borderId="20"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hidden="1"/>
    </xf>
    <xf numFmtId="0" fontId="8" fillId="0" borderId="6" xfId="0" applyFont="1" applyBorder="1" applyAlignment="1" applyProtection="1">
      <alignment horizontal="left" vertical="center" wrapText="1" indent="2"/>
      <protection hidden="1"/>
    </xf>
    <xf numFmtId="0" fontId="8" fillId="0" borderId="6" xfId="0" applyFont="1" applyBorder="1" applyAlignment="1" applyProtection="1">
      <alignment horizontal="left" vertical="top" wrapText="1" indent="2"/>
      <protection hidden="1"/>
    </xf>
    <xf numFmtId="0" fontId="8" fillId="0" borderId="8" xfId="0" applyFont="1" applyBorder="1" applyAlignment="1" applyProtection="1">
      <alignment horizontal="left" vertical="center" wrapText="1" indent="2"/>
      <protection hidden="1"/>
    </xf>
    <xf numFmtId="0" fontId="8" fillId="0" borderId="17" xfId="0" applyFont="1" applyBorder="1" applyAlignment="1" applyProtection="1">
      <alignment horizontal="left" vertical="center" wrapText="1" indent="2"/>
      <protection hidden="1"/>
    </xf>
    <xf numFmtId="0" fontId="4" fillId="0" borderId="0" xfId="0" applyFont="1" applyAlignment="1" applyProtection="1">
      <alignment horizontal="justify" vertical="center"/>
      <protection hidden="1"/>
    </xf>
    <xf numFmtId="0" fontId="50" fillId="0" borderId="0" xfId="0" applyFont="1" applyAlignment="1" applyProtection="1">
      <alignment horizontal="right" vertical="center" wrapText="1"/>
      <protection hidden="1"/>
    </xf>
    <xf numFmtId="0" fontId="9" fillId="0" borderId="0" xfId="0" applyFont="1" applyAlignment="1" applyProtection="1">
      <alignment horizontal="center" vertical="center" wrapText="1"/>
      <protection hidden="1"/>
    </xf>
    <xf numFmtId="0" fontId="45" fillId="0" borderId="0" xfId="0" applyFont="1" applyAlignment="1" applyProtection="1">
      <alignment vertical="center"/>
      <protection locked="0"/>
    </xf>
    <xf numFmtId="0" fontId="45" fillId="0" borderId="0" xfId="0" applyFont="1" applyAlignment="1" applyProtection="1">
      <alignment vertical="center" wrapText="1"/>
      <protection hidden="1"/>
    </xf>
    <xf numFmtId="0" fontId="45" fillId="0" borderId="0" xfId="0" applyFont="1" applyAlignment="1" applyProtection="1">
      <alignment vertical="center"/>
      <protection hidden="1"/>
    </xf>
    <xf numFmtId="14" fontId="6" fillId="0" borderId="0" xfId="0" applyNumberFormat="1" applyFont="1" applyAlignment="1" applyProtection="1">
      <alignment vertical="center" wrapText="1"/>
      <protection hidden="1"/>
    </xf>
    <xf numFmtId="0" fontId="6" fillId="0" borderId="0" xfId="0" applyFont="1" applyAlignment="1" applyProtection="1">
      <alignment vertical="top" wrapText="1"/>
      <protection hidden="1"/>
    </xf>
    <xf numFmtId="0" fontId="51" fillId="0" borderId="0" xfId="0" applyFont="1" applyProtection="1">
      <protection hidden="1"/>
    </xf>
    <xf numFmtId="0" fontId="24" fillId="0" borderId="0" xfId="0" applyFont="1" applyProtection="1">
      <protection hidden="1"/>
    </xf>
    <xf numFmtId="0" fontId="7" fillId="0" borderId="0" xfId="0" applyFont="1" applyAlignment="1" applyProtection="1">
      <alignment horizontal="center" vertical="top"/>
      <protection hidden="1"/>
    </xf>
    <xf numFmtId="0" fontId="3" fillId="0" borderId="0" xfId="0" applyFont="1" applyAlignment="1" applyProtection="1">
      <alignment horizontal="center" vertical="top"/>
      <protection hidden="1"/>
    </xf>
    <xf numFmtId="0" fontId="8" fillId="0" borderId="16" xfId="0" applyFont="1" applyBorder="1" applyAlignment="1" applyProtection="1">
      <alignment horizontal="left" vertical="center" wrapText="1" indent="2"/>
      <protection hidden="1"/>
    </xf>
    <xf numFmtId="0" fontId="51" fillId="0" borderId="0" xfId="0" applyFont="1" applyProtection="1">
      <protection locked="0"/>
    </xf>
    <xf numFmtId="0" fontId="13" fillId="0" borderId="0" xfId="37" applyAlignment="1" applyProtection="1">
      <alignment horizontal="left" vertical="center"/>
      <protection hidden="1"/>
    </xf>
    <xf numFmtId="0" fontId="13" fillId="0" borderId="0" xfId="37" applyAlignment="1" applyProtection="1">
      <alignment horizontal="center" vertical="center"/>
      <protection hidden="1"/>
    </xf>
    <xf numFmtId="0" fontId="13" fillId="0" borderId="0" xfId="37" applyAlignment="1" applyProtection="1">
      <alignment horizontal="left"/>
      <protection hidden="1"/>
    </xf>
    <xf numFmtId="0" fontId="13" fillId="0" borderId="0" xfId="37" applyAlignment="1" applyProtection="1">
      <alignment horizontal="center"/>
      <protection hidden="1"/>
    </xf>
    <xf numFmtId="0" fontId="13" fillId="0" borderId="0" xfId="40" applyAlignment="1" applyProtection="1">
      <alignment horizontal="center"/>
      <protection hidden="1"/>
    </xf>
    <xf numFmtId="0" fontId="13" fillId="0" borderId="0" xfId="40" applyProtection="1">
      <protection hidden="1"/>
    </xf>
    <xf numFmtId="0" fontId="8" fillId="0" borderId="0" xfId="0" applyFont="1" applyAlignment="1" applyProtection="1">
      <alignment vertical="center" wrapText="1"/>
      <protection locked="0" hidden="1"/>
    </xf>
    <xf numFmtId="0" fontId="53" fillId="0" borderId="0" xfId="0" applyFont="1" applyAlignment="1" applyProtection="1">
      <alignment vertical="center"/>
      <protection hidden="1"/>
    </xf>
    <xf numFmtId="0" fontId="53" fillId="0" borderId="0" xfId="0" applyFont="1" applyProtection="1">
      <protection hidden="1"/>
    </xf>
    <xf numFmtId="0" fontId="54" fillId="0" borderId="0" xfId="0" applyFont="1" applyAlignment="1" applyProtection="1">
      <alignment vertical="center"/>
      <protection hidden="1"/>
    </xf>
    <xf numFmtId="0" fontId="55" fillId="0" borderId="0" xfId="0" applyFont="1" applyAlignment="1" applyProtection="1">
      <alignment vertical="center"/>
      <protection hidden="1"/>
    </xf>
    <xf numFmtId="0" fontId="56" fillId="0" borderId="0" xfId="35" applyFont="1" applyAlignment="1" applyProtection="1">
      <alignment vertical="center"/>
      <protection hidden="1"/>
    </xf>
    <xf numFmtId="0" fontId="56" fillId="0" borderId="0" xfId="39" applyFont="1" applyAlignment="1" applyProtection="1">
      <alignment vertical="center"/>
      <protection hidden="1"/>
    </xf>
    <xf numFmtId="0" fontId="53" fillId="0" borderId="0" xfId="0" applyFont="1" applyAlignment="1" applyProtection="1">
      <alignment horizontal="justify" vertical="center"/>
      <protection hidden="1"/>
    </xf>
    <xf numFmtId="0" fontId="56" fillId="0" borderId="0" xfId="35" applyFont="1" applyAlignment="1" applyProtection="1">
      <alignment horizontal="justify" vertical="center"/>
      <protection hidden="1"/>
    </xf>
    <xf numFmtId="0" fontId="56" fillId="0" borderId="0" xfId="39" applyFont="1" applyAlignment="1" applyProtection="1">
      <alignment horizontal="justify" vertical="center"/>
      <protection hidden="1"/>
    </xf>
    <xf numFmtId="0" fontId="53" fillId="0" borderId="0" xfId="0" applyFont="1" applyAlignment="1" applyProtection="1">
      <alignment horizontal="justify"/>
      <protection hidden="1"/>
    </xf>
    <xf numFmtId="0" fontId="24" fillId="0" borderId="0" xfId="0" applyFont="1" applyAlignment="1" applyProtection="1">
      <alignment horizontal="center"/>
      <protection hidden="1"/>
    </xf>
    <xf numFmtId="0" fontId="24" fillId="0" borderId="0" xfId="0" applyFont="1" applyAlignment="1" applyProtection="1">
      <alignment horizontal="center" vertical="center"/>
      <protection hidden="1"/>
    </xf>
    <xf numFmtId="0" fontId="24" fillId="0" borderId="0" xfId="34" applyFont="1" applyAlignment="1" applyProtection="1">
      <alignment horizontal="center" vertical="center"/>
      <protection hidden="1"/>
    </xf>
    <xf numFmtId="0" fontId="24" fillId="0" borderId="0" xfId="34" applyFont="1" applyProtection="1">
      <protection hidden="1"/>
    </xf>
    <xf numFmtId="0" fontId="6" fillId="0" borderId="0" xfId="35" applyFont="1" applyAlignment="1" applyProtection="1">
      <alignment vertical="center"/>
      <protection hidden="1"/>
    </xf>
    <xf numFmtId="0" fontId="6" fillId="0" borderId="0" xfId="39" applyFont="1" applyAlignment="1" applyProtection="1">
      <alignment vertical="center"/>
      <protection hidden="1"/>
    </xf>
    <xf numFmtId="0" fontId="24" fillId="0" borderId="0" xfId="34" applyFont="1" applyAlignment="1" applyProtection="1">
      <alignment horizontal="center"/>
      <protection hidden="1"/>
    </xf>
    <xf numFmtId="0" fontId="6" fillId="0" borderId="0" xfId="0" applyFont="1" applyAlignment="1" applyProtection="1">
      <alignment vertical="center" wrapText="1"/>
      <protection hidden="1"/>
    </xf>
    <xf numFmtId="0" fontId="57" fillId="0" borderId="0" xfId="0" applyFont="1" applyAlignment="1" applyProtection="1">
      <alignment horizontal="center" vertical="center"/>
      <protection hidden="1"/>
    </xf>
    <xf numFmtId="0" fontId="24" fillId="0" borderId="0" xfId="34" applyFont="1" applyAlignment="1" applyProtection="1">
      <alignment vertical="center"/>
      <protection hidden="1"/>
    </xf>
    <xf numFmtId="0" fontId="24" fillId="2" borderId="6" xfId="0" applyFont="1" applyFill="1" applyBorder="1" applyAlignment="1" applyProtection="1">
      <alignment horizontal="center" vertical="center"/>
      <protection locked="0"/>
    </xf>
    <xf numFmtId="0" fontId="59" fillId="0" borderId="0" xfId="0" applyFont="1"/>
    <xf numFmtId="0" fontId="4" fillId="0" borderId="0" xfId="0" applyFont="1" applyAlignment="1" applyProtection="1">
      <alignment horizontal="justify" vertical="top" wrapText="1"/>
      <protection hidden="1"/>
    </xf>
    <xf numFmtId="0" fontId="4" fillId="0" borderId="0" xfId="0" applyFont="1" applyAlignment="1" applyProtection="1">
      <alignment horizontal="justify" vertical="top"/>
      <protection hidden="1"/>
    </xf>
    <xf numFmtId="0" fontId="24" fillId="0" borderId="0" xfId="0" applyFont="1" applyAlignment="1" applyProtection="1">
      <alignment vertical="top"/>
      <protection hidden="1"/>
    </xf>
    <xf numFmtId="0" fontId="4" fillId="0" borderId="0" xfId="0" applyFont="1" applyAlignment="1" applyProtection="1">
      <alignment vertical="top"/>
      <protection hidden="1"/>
    </xf>
    <xf numFmtId="0" fontId="4" fillId="0" borderId="0" xfId="0" applyFont="1" applyAlignment="1" applyProtection="1">
      <alignment horizontal="right" vertical="top"/>
      <protection hidden="1"/>
    </xf>
    <xf numFmtId="0" fontId="4" fillId="0" borderId="0" xfId="0" applyFont="1" applyAlignment="1" applyProtection="1">
      <alignment horizontal="justify"/>
      <protection hidden="1"/>
    </xf>
    <xf numFmtId="0" fontId="7" fillId="0" borderId="0" xfId="0" applyFont="1" applyAlignment="1" applyProtection="1">
      <alignment horizontal="justify"/>
      <protection hidden="1"/>
    </xf>
    <xf numFmtId="0" fontId="4" fillId="0" borderId="0" xfId="0" quotePrefix="1" applyFont="1" applyAlignment="1" applyProtection="1">
      <alignment vertical="top"/>
      <protection hidden="1"/>
    </xf>
    <xf numFmtId="0" fontId="4" fillId="0" borderId="0" xfId="0" applyFont="1" applyAlignment="1" applyProtection="1">
      <alignment horizontal="left"/>
      <protection hidden="1"/>
    </xf>
    <xf numFmtId="0" fontId="4" fillId="0" borderId="0" xfId="0" applyFont="1" applyAlignment="1" applyProtection="1">
      <alignment vertical="top" wrapText="1"/>
      <protection hidden="1"/>
    </xf>
    <xf numFmtId="0" fontId="7" fillId="0" borderId="0" xfId="0" applyFont="1" applyAlignment="1" applyProtection="1">
      <alignment horizontal="justify" vertical="top" wrapText="1"/>
      <protection hidden="1"/>
    </xf>
    <xf numFmtId="0" fontId="7" fillId="0" borderId="0" xfId="0" applyFont="1" applyAlignment="1" applyProtection="1">
      <alignment vertical="top" wrapText="1"/>
      <protection hidden="1"/>
    </xf>
    <xf numFmtId="15" fontId="4" fillId="0" borderId="0" xfId="0" applyNumberFormat="1" applyFont="1" applyAlignment="1" applyProtection="1">
      <alignment vertical="top"/>
      <protection hidden="1"/>
    </xf>
    <xf numFmtId="0" fontId="4" fillId="0" borderId="4" xfId="0" applyFont="1" applyBorder="1" applyProtection="1">
      <protection hidden="1"/>
    </xf>
    <xf numFmtId="0" fontId="8" fillId="2" borderId="7" xfId="0" applyFont="1" applyFill="1" applyBorder="1" applyAlignment="1" applyProtection="1">
      <alignment horizontal="left" vertical="center" wrapText="1"/>
      <protection locked="0"/>
    </xf>
    <xf numFmtId="0" fontId="9" fillId="0" borderId="0" xfId="0" applyFont="1" applyAlignment="1" applyProtection="1">
      <alignment horizontal="left" vertical="center" wrapText="1" indent="1"/>
      <protection hidden="1"/>
    </xf>
    <xf numFmtId="0" fontId="8" fillId="0" borderId="0" xfId="39" applyAlignment="1" applyProtection="1">
      <alignment horizontal="left" vertical="center" wrapText="1"/>
      <protection hidden="1"/>
    </xf>
    <xf numFmtId="0" fontId="4" fillId="2" borderId="28" xfId="0" applyFont="1" applyFill="1" applyBorder="1" applyAlignment="1" applyProtection="1">
      <alignment horizontal="left" vertical="center" wrapText="1"/>
      <protection locked="0"/>
    </xf>
    <xf numFmtId="0" fontId="4" fillId="2" borderId="29" xfId="0" applyFont="1" applyFill="1" applyBorder="1" applyAlignment="1" applyProtection="1">
      <alignment horizontal="left" vertical="center" wrapText="1"/>
      <protection locked="0"/>
    </xf>
    <xf numFmtId="0" fontId="4" fillId="2" borderId="30" xfId="0" applyFont="1" applyFill="1" applyBorder="1" applyAlignment="1" applyProtection="1">
      <alignment horizontal="left" vertical="center" wrapText="1"/>
      <protection locked="0"/>
    </xf>
    <xf numFmtId="173" fontId="9" fillId="0" borderId="0" xfId="0" applyNumberFormat="1" applyFont="1" applyAlignment="1" applyProtection="1">
      <alignment horizontal="left" vertical="center" wrapText="1" indent="1"/>
      <protection hidden="1"/>
    </xf>
    <xf numFmtId="0" fontId="9" fillId="0" borderId="0" xfId="0" applyFont="1" applyAlignment="1">
      <alignment horizontal="left" vertical="center" wrapText="1" indent="1"/>
    </xf>
    <xf numFmtId="0" fontId="9" fillId="0" borderId="0" xfId="0" applyFont="1" applyAlignment="1" applyProtection="1">
      <alignment horizontal="left" vertical="center" wrapText="1"/>
      <protection hidden="1"/>
    </xf>
    <xf numFmtId="0" fontId="8" fillId="2" borderId="31" xfId="0" applyFont="1" applyFill="1" applyBorder="1" applyAlignment="1" applyProtection="1">
      <alignment horizontal="left" vertical="center" wrapText="1"/>
      <protection locked="0"/>
    </xf>
    <xf numFmtId="0" fontId="8" fillId="2" borderId="0" xfId="0" applyFont="1" applyFill="1" applyAlignment="1" applyProtection="1">
      <alignment vertical="center" wrapText="1"/>
      <protection locked="0"/>
    </xf>
    <xf numFmtId="0" fontId="8" fillId="2" borderId="6" xfId="0" applyFont="1" applyFill="1" applyBorder="1" applyAlignment="1" applyProtection="1">
      <alignment horizontal="left" vertical="top" wrapText="1"/>
      <protection locked="0"/>
    </xf>
    <xf numFmtId="0" fontId="8" fillId="2" borderId="6"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left" vertical="top" wrapText="1"/>
      <protection locked="0" hidden="1"/>
    </xf>
    <xf numFmtId="0" fontId="73" fillId="0" borderId="0" xfId="0" applyFont="1" applyAlignment="1" applyProtection="1">
      <alignment vertical="center" wrapText="1"/>
      <protection hidden="1"/>
    </xf>
    <xf numFmtId="0" fontId="74" fillId="0" borderId="0" xfId="0" applyFont="1" applyAlignment="1" applyProtection="1">
      <alignment vertical="center" wrapText="1"/>
      <protection hidden="1"/>
    </xf>
    <xf numFmtId="0" fontId="24" fillId="0" borderId="0" xfId="0" applyFont="1" applyAlignment="1" applyProtection="1">
      <alignment horizontal="left" vertical="center"/>
      <protection hidden="1"/>
    </xf>
    <xf numFmtId="0" fontId="75" fillId="0" borderId="0" xfId="0" applyFont="1" applyAlignment="1" applyProtection="1">
      <alignment horizontal="justify" vertical="top"/>
      <protection hidden="1"/>
    </xf>
    <xf numFmtId="0" fontId="61" fillId="0" borderId="0" xfId="38" applyFont="1" applyProtection="1">
      <protection hidden="1"/>
    </xf>
    <xf numFmtId="0" fontId="62" fillId="0" borderId="5" xfId="38" applyFont="1" applyBorder="1" applyAlignment="1" applyProtection="1">
      <alignment horizontal="center" vertical="center"/>
      <protection hidden="1"/>
    </xf>
    <xf numFmtId="0" fontId="62" fillId="0" borderId="5" xfId="38" applyFont="1" applyBorder="1" applyAlignment="1" applyProtection="1">
      <alignment horizontal="center" vertical="top"/>
      <protection hidden="1"/>
    </xf>
    <xf numFmtId="0" fontId="62" fillId="0" borderId="26" xfId="38" applyFont="1" applyBorder="1" applyAlignment="1" applyProtection="1">
      <alignment horizontal="center" vertical="top"/>
      <protection hidden="1"/>
    </xf>
    <xf numFmtId="0" fontId="76" fillId="7" borderId="12" xfId="38" applyFont="1" applyFill="1" applyBorder="1" applyAlignment="1" applyProtection="1">
      <alignment horizontal="center" vertical="top"/>
      <protection hidden="1"/>
    </xf>
    <xf numFmtId="0" fontId="8" fillId="0" borderId="0" xfId="38" applyFont="1" applyAlignment="1" applyProtection="1">
      <alignment vertical="center"/>
      <protection hidden="1"/>
    </xf>
    <xf numFmtId="0" fontId="4" fillId="0" borderId="22" xfId="24" quotePrefix="1" applyFont="1" applyBorder="1" applyAlignment="1" applyProtection="1">
      <alignment horizontal="center" vertical="top"/>
      <protection hidden="1"/>
    </xf>
    <xf numFmtId="0" fontId="4" fillId="0" borderId="32" xfId="24" quotePrefix="1" applyFont="1" applyBorder="1" applyAlignment="1" applyProtection="1">
      <alignment horizontal="center" vertical="top"/>
      <protection hidden="1"/>
    </xf>
    <xf numFmtId="0" fontId="4" fillId="0" borderId="0" xfId="24" applyFont="1" applyProtection="1">
      <protection hidden="1"/>
    </xf>
    <xf numFmtId="0" fontId="1" fillId="0" borderId="0" xfId="24" applyFont="1" applyProtection="1">
      <protection hidden="1"/>
    </xf>
    <xf numFmtId="0" fontId="8" fillId="0" borderId="10" xfId="0" applyFont="1" applyBorder="1" applyAlignment="1" applyProtection="1">
      <alignment vertical="center"/>
      <protection hidden="1"/>
    </xf>
    <xf numFmtId="0" fontId="77" fillId="0" borderId="0" xfId="0" applyFont="1" applyAlignment="1" applyProtection="1">
      <alignment vertical="center"/>
      <protection hidden="1"/>
    </xf>
    <xf numFmtId="0" fontId="9" fillId="0" borderId="4" xfId="28" applyFont="1" applyBorder="1" applyAlignment="1" applyProtection="1">
      <alignment vertical="center"/>
      <protection hidden="1"/>
    </xf>
    <xf numFmtId="0" fontId="8" fillId="0" borderId="4" xfId="28" applyFont="1" applyBorder="1" applyAlignment="1" applyProtection="1">
      <alignment vertical="center"/>
      <protection hidden="1"/>
    </xf>
    <xf numFmtId="0" fontId="9" fillId="0" borderId="4" xfId="28" applyFont="1" applyBorder="1" applyAlignment="1" applyProtection="1">
      <alignment horizontal="right"/>
      <protection hidden="1"/>
    </xf>
    <xf numFmtId="0" fontId="1" fillId="0" borderId="0" xfId="28" applyAlignment="1" applyProtection="1">
      <alignment vertical="center"/>
      <protection hidden="1"/>
    </xf>
    <xf numFmtId="0" fontId="1" fillId="0" borderId="0" xfId="28" applyProtection="1">
      <protection hidden="1"/>
    </xf>
    <xf numFmtId="0" fontId="8" fillId="0" borderId="0" xfId="28" applyFont="1" applyAlignment="1" applyProtection="1">
      <alignment vertical="center"/>
      <protection hidden="1"/>
    </xf>
    <xf numFmtId="0" fontId="38" fillId="0" borderId="0" xfId="28" applyFont="1" applyAlignment="1" applyProtection="1">
      <alignment horizontal="center"/>
      <protection hidden="1"/>
    </xf>
    <xf numFmtId="0" fontId="2" fillId="0" borderId="0" xfId="28" applyFont="1" applyAlignment="1" applyProtection="1">
      <alignment vertical="center"/>
      <protection hidden="1"/>
    </xf>
    <xf numFmtId="0" fontId="11" fillId="0" borderId="0" xfId="28" applyFont="1" applyAlignment="1" applyProtection="1">
      <alignment vertical="center"/>
      <protection hidden="1"/>
    </xf>
    <xf numFmtId="0" fontId="9" fillId="0" borderId="0" xfId="28" applyFont="1" applyAlignment="1" applyProtection="1">
      <alignment horizontal="center" vertical="center"/>
      <protection hidden="1"/>
    </xf>
    <xf numFmtId="0" fontId="3" fillId="0" borderId="0" xfId="28" applyFont="1" applyAlignment="1" applyProtection="1">
      <alignment vertical="center"/>
      <protection hidden="1"/>
    </xf>
    <xf numFmtId="0" fontId="8" fillId="0" borderId="0" xfId="28" applyFont="1" applyAlignment="1" applyProtection="1">
      <alignment horizontal="justify" vertical="center"/>
      <protection hidden="1"/>
    </xf>
    <xf numFmtId="0" fontId="9" fillId="0" borderId="0" xfId="28" applyFont="1" applyAlignment="1" applyProtection="1">
      <alignment vertical="center"/>
      <protection hidden="1"/>
    </xf>
    <xf numFmtId="0" fontId="4" fillId="0" borderId="0" xfId="28" applyFont="1" applyAlignment="1" applyProtection="1">
      <alignment vertical="center"/>
      <protection hidden="1"/>
    </xf>
    <xf numFmtId="0" fontId="8" fillId="0" borderId="6" xfId="28" applyFont="1" applyBorder="1" applyAlignment="1" applyProtection="1">
      <alignment horizontal="center" vertical="center" wrapText="1"/>
      <protection hidden="1"/>
    </xf>
    <xf numFmtId="0" fontId="8" fillId="8" borderId="6" xfId="28" applyFont="1" applyFill="1" applyBorder="1" applyAlignment="1" applyProtection="1">
      <alignment horizontal="center" vertical="top" wrapText="1"/>
      <protection locked="0"/>
    </xf>
    <xf numFmtId="0" fontId="8" fillId="2" borderId="6" xfId="28" applyFont="1" applyFill="1" applyBorder="1" applyAlignment="1" applyProtection="1">
      <alignment vertical="top" wrapText="1"/>
      <protection locked="0"/>
    </xf>
    <xf numFmtId="0" fontId="8" fillId="2" borderId="6" xfId="28" applyFont="1" applyFill="1" applyBorder="1" applyAlignment="1" applyProtection="1">
      <alignment horizontal="left" vertical="top" wrapText="1"/>
      <protection locked="0"/>
    </xf>
    <xf numFmtId="0" fontId="8" fillId="0" borderId="0" xfId="28" applyFont="1" applyAlignment="1">
      <alignment horizontal="center" vertical="top" wrapText="1"/>
    </xf>
    <xf numFmtId="0" fontId="8" fillId="0" borderId="0" xfId="28" applyFont="1" applyAlignment="1">
      <alignment vertical="top" wrapText="1"/>
    </xf>
    <xf numFmtId="0" fontId="8" fillId="0" borderId="0" xfId="28" applyFont="1" applyAlignment="1">
      <alignment horizontal="left" vertical="top" wrapText="1"/>
    </xf>
    <xf numFmtId="0" fontId="8" fillId="0" borderId="0" xfId="28" applyFont="1" applyAlignment="1" applyProtection="1">
      <alignment horizontal="center" vertical="top" wrapText="1"/>
      <protection locked="0"/>
    </xf>
    <xf numFmtId="0" fontId="8" fillId="0" borderId="0" xfId="28" applyFont="1" applyAlignment="1" applyProtection="1">
      <alignment vertical="top" wrapText="1"/>
      <protection locked="0"/>
    </xf>
    <xf numFmtId="0" fontId="8" fillId="0" borderId="0" xfId="28" applyFont="1" applyAlignment="1" applyProtection="1">
      <alignment horizontal="left" vertical="top" wrapText="1"/>
      <protection locked="0"/>
    </xf>
    <xf numFmtId="0" fontId="9" fillId="0" borderId="0" xfId="28" applyFont="1" applyAlignment="1" applyProtection="1">
      <alignment horizontal="right" vertical="center" indent="1"/>
      <protection hidden="1"/>
    </xf>
    <xf numFmtId="0" fontId="9" fillId="0" borderId="0" xfId="28" applyFont="1" applyAlignment="1" applyProtection="1">
      <alignment horizontal="left" vertical="center"/>
      <protection hidden="1"/>
    </xf>
    <xf numFmtId="173" fontId="9" fillId="0" borderId="0" xfId="28" applyNumberFormat="1" applyFont="1" applyAlignment="1" applyProtection="1">
      <alignment horizontal="left" vertical="center" indent="1"/>
      <protection hidden="1"/>
    </xf>
    <xf numFmtId="0" fontId="9" fillId="0" borderId="0" xfId="28" applyFont="1" applyAlignment="1" applyProtection="1">
      <alignment horizontal="left" vertical="center" wrapText="1" indent="1"/>
      <protection hidden="1"/>
    </xf>
    <xf numFmtId="0" fontId="8" fillId="0" borderId="0" xfId="28" applyFont="1" applyAlignment="1" applyProtection="1">
      <alignment horizontal="left" vertical="center" indent="1"/>
      <protection hidden="1"/>
    </xf>
    <xf numFmtId="0" fontId="8" fillId="0" borderId="6" xfId="28" applyFont="1" applyBorder="1" applyAlignment="1" applyProtection="1">
      <alignment horizontal="center" vertical="top" wrapText="1"/>
      <protection hidden="1"/>
    </xf>
    <xf numFmtId="0" fontId="8" fillId="2" borderId="6" xfId="28" applyFont="1" applyFill="1" applyBorder="1" applyAlignment="1" applyProtection="1">
      <alignment horizontal="left" vertical="top" wrapText="1"/>
      <protection hidden="1"/>
    </xf>
    <xf numFmtId="0" fontId="9" fillId="0" borderId="0" xfId="28" applyFont="1" applyAlignment="1" applyProtection="1">
      <alignment horizontal="center" vertical="center" wrapText="1"/>
      <protection hidden="1"/>
    </xf>
    <xf numFmtId="0" fontId="8" fillId="0" borderId="0" xfId="28" applyFont="1" applyAlignment="1" applyProtection="1">
      <alignment vertical="top"/>
      <protection hidden="1"/>
    </xf>
    <xf numFmtId="0" fontId="1" fillId="2" borderId="6" xfId="0" applyFont="1" applyFill="1" applyBorder="1" applyAlignment="1" applyProtection="1">
      <alignment horizontal="center" vertical="center" wrapText="1"/>
      <protection locked="0"/>
    </xf>
    <xf numFmtId="14" fontId="1" fillId="2" borderId="6" xfId="0" applyNumberFormat="1" applyFont="1" applyFill="1" applyBorder="1" applyAlignment="1" applyProtection="1">
      <alignment horizontal="center" vertical="center" wrapText="1"/>
      <protection locked="0"/>
    </xf>
    <xf numFmtId="0" fontId="64" fillId="0" borderId="6" xfId="28" applyFont="1" applyBorder="1" applyAlignment="1" applyProtection="1">
      <alignment horizontal="center" vertical="center" wrapText="1"/>
      <protection hidden="1"/>
    </xf>
    <xf numFmtId="0" fontId="63" fillId="0" borderId="7" xfId="28" applyFont="1" applyBorder="1" applyAlignment="1" applyProtection="1">
      <alignment horizontal="center" vertical="top" wrapText="1"/>
      <protection hidden="1"/>
    </xf>
    <xf numFmtId="0" fontId="63" fillId="2" borderId="7" xfId="28" applyFont="1" applyFill="1" applyBorder="1" applyAlignment="1" applyProtection="1">
      <alignment vertical="top" wrapText="1"/>
      <protection locked="0" hidden="1"/>
    </xf>
    <xf numFmtId="0" fontId="63" fillId="0" borderId="19" xfId="28" applyFont="1" applyBorder="1" applyAlignment="1" applyProtection="1">
      <alignment horizontal="center" vertical="top" wrapText="1"/>
      <protection hidden="1"/>
    </xf>
    <xf numFmtId="0" fontId="63" fillId="2" borderId="19" xfId="28" applyFont="1" applyFill="1" applyBorder="1" applyAlignment="1" applyProtection="1">
      <alignment vertical="top" wrapText="1"/>
      <protection locked="0" hidden="1"/>
    </xf>
    <xf numFmtId="0" fontId="63" fillId="0" borderId="20" xfId="28" applyFont="1" applyBorder="1" applyAlignment="1" applyProtection="1">
      <alignment horizontal="center" vertical="top" wrapText="1"/>
      <protection hidden="1"/>
    </xf>
    <xf numFmtId="0" fontId="63" fillId="2" borderId="20" xfId="28" applyFont="1" applyFill="1" applyBorder="1" applyAlignment="1" applyProtection="1">
      <alignment vertical="top" wrapText="1"/>
      <protection locked="0" hidden="1"/>
    </xf>
    <xf numFmtId="0" fontId="7" fillId="0" borderId="6" xfId="28" applyFont="1" applyBorder="1" applyAlignment="1" applyProtection="1">
      <alignment horizontal="center" vertical="center" wrapText="1"/>
      <protection hidden="1"/>
    </xf>
    <xf numFmtId="0" fontId="7" fillId="2" borderId="0" xfId="34" applyFont="1" applyFill="1" applyAlignment="1" applyProtection="1">
      <alignment horizontal="center" vertical="center"/>
      <protection locked="0" hidden="1"/>
    </xf>
    <xf numFmtId="0" fontId="4" fillId="0" borderId="3" xfId="28" applyFont="1" applyBorder="1" applyAlignment="1" applyProtection="1">
      <alignment vertical="top"/>
      <protection hidden="1"/>
    </xf>
    <xf numFmtId="0" fontId="7" fillId="0" borderId="9" xfId="28" applyFont="1" applyBorder="1" applyAlignment="1" applyProtection="1">
      <alignment horizontal="right" vertical="top"/>
      <protection hidden="1"/>
    </xf>
    <xf numFmtId="0" fontId="4" fillId="0" borderId="13" xfId="28" applyFont="1" applyBorder="1" applyAlignment="1" applyProtection="1">
      <alignment vertical="center"/>
      <protection hidden="1"/>
    </xf>
    <xf numFmtId="0" fontId="4" fillId="0" borderId="10" xfId="28" applyFont="1" applyBorder="1" applyAlignment="1" applyProtection="1">
      <alignment vertical="center"/>
      <protection hidden="1"/>
    </xf>
    <xf numFmtId="0" fontId="4" fillId="0" borderId="13" xfId="28" applyFont="1" applyBorder="1" applyAlignment="1" applyProtection="1">
      <alignment horizontal="justify" vertical="center"/>
      <protection hidden="1"/>
    </xf>
    <xf numFmtId="0" fontId="9" fillId="0" borderId="13" xfId="0" applyFont="1" applyBorder="1" applyAlignment="1" applyProtection="1">
      <alignment vertical="center"/>
      <protection hidden="1"/>
    </xf>
    <xf numFmtId="0" fontId="9" fillId="0" borderId="13" xfId="39" applyFont="1" applyBorder="1" applyAlignment="1" applyProtection="1">
      <alignment vertical="center"/>
      <protection hidden="1"/>
    </xf>
    <xf numFmtId="0" fontId="8" fillId="0" borderId="13" xfId="0" applyFont="1" applyBorder="1" applyAlignment="1" applyProtection="1">
      <alignment vertical="center"/>
      <protection hidden="1"/>
    </xf>
    <xf numFmtId="0" fontId="8" fillId="0" borderId="13" xfId="0" applyFont="1" applyBorder="1" applyAlignment="1" applyProtection="1">
      <alignment horizontal="justify" vertical="center"/>
      <protection hidden="1"/>
    </xf>
    <xf numFmtId="0" fontId="7" fillId="0" borderId="0" xfId="28" applyFont="1" applyAlignment="1" applyProtection="1">
      <alignment horizontal="right" vertical="center" indent="1"/>
      <protection hidden="1"/>
    </xf>
    <xf numFmtId="0" fontId="9" fillId="0" borderId="13" xfId="0" applyFont="1" applyBorder="1" applyAlignment="1" applyProtection="1">
      <alignment horizontal="left" vertical="center"/>
      <protection hidden="1"/>
    </xf>
    <xf numFmtId="0" fontId="0" fillId="0" borderId="13" xfId="0" applyBorder="1"/>
    <xf numFmtId="0" fontId="0" fillId="0" borderId="10" xfId="0" applyBorder="1"/>
    <xf numFmtId="0" fontId="0" fillId="0" borderId="14" xfId="0" applyBorder="1"/>
    <xf numFmtId="0" fontId="0" fillId="0" borderId="4" xfId="0" applyBorder="1"/>
    <xf numFmtId="0" fontId="0" fillId="0" borderId="11" xfId="0" applyBorder="1"/>
    <xf numFmtId="0" fontId="7" fillId="7" borderId="6" xfId="0" applyFont="1" applyFill="1" applyBorder="1" applyAlignment="1" applyProtection="1">
      <alignment horizontal="center" vertical="center"/>
      <protection hidden="1"/>
    </xf>
    <xf numFmtId="0" fontId="9" fillId="7" borderId="6" xfId="0" applyFont="1" applyFill="1" applyBorder="1" applyAlignment="1" applyProtection="1">
      <alignment horizontal="center" vertical="center" wrapText="1"/>
      <protection hidden="1"/>
    </xf>
    <xf numFmtId="0" fontId="9" fillId="7" borderId="6" xfId="0" applyFont="1" applyFill="1" applyBorder="1" applyAlignment="1" applyProtection="1">
      <alignment horizontal="left" vertical="center" wrapText="1"/>
      <protection hidden="1"/>
    </xf>
    <xf numFmtId="0" fontId="8" fillId="0" borderId="12" xfId="0" applyFont="1" applyBorder="1" applyAlignment="1" applyProtection="1">
      <alignment horizontal="center" vertical="center" wrapText="1"/>
      <protection hidden="1"/>
    </xf>
    <xf numFmtId="0" fontId="1" fillId="2" borderId="0" xfId="0"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63" fillId="4" borderId="0" xfId="33" applyFont="1" applyFill="1" applyAlignment="1" applyProtection="1">
      <alignment vertical="center"/>
      <protection hidden="1"/>
    </xf>
    <xf numFmtId="0" fontId="63" fillId="4" borderId="0" xfId="33" applyFont="1" applyFill="1" applyProtection="1">
      <protection hidden="1"/>
    </xf>
    <xf numFmtId="0" fontId="36" fillId="9" borderId="0" xfId="0" applyFont="1" applyFill="1" applyAlignment="1" applyProtection="1">
      <alignment vertical="center"/>
      <protection hidden="1"/>
    </xf>
    <xf numFmtId="0" fontId="8" fillId="2" borderId="8" xfId="0" applyFont="1" applyFill="1" applyBorder="1" applyAlignment="1" applyProtection="1">
      <alignment vertical="top" wrapText="1"/>
      <protection locked="0"/>
    </xf>
    <xf numFmtId="0" fontId="8" fillId="2" borderId="6" xfId="0" applyFont="1" applyFill="1" applyBorder="1" applyAlignment="1" applyProtection="1">
      <alignment vertical="top" wrapText="1"/>
      <protection locked="0"/>
    </xf>
    <xf numFmtId="0" fontId="46" fillId="0" borderId="0" xfId="0" applyFont="1" applyAlignment="1">
      <alignment horizontal="justify" vertical="center"/>
    </xf>
    <xf numFmtId="0" fontId="44" fillId="0" borderId="0" xfId="0" applyFont="1" applyAlignment="1">
      <alignment horizontal="justify" vertical="center"/>
    </xf>
    <xf numFmtId="0" fontId="9" fillId="0" borderId="0" xfId="0" applyFont="1" applyAlignment="1" applyProtection="1">
      <alignment vertical="top"/>
      <protection hidden="1"/>
    </xf>
    <xf numFmtId="0" fontId="4" fillId="0" borderId="33" xfId="28" applyFont="1" applyBorder="1" applyAlignment="1" applyProtection="1">
      <alignment horizontal="left" vertical="center" wrapText="1"/>
      <protection hidden="1"/>
    </xf>
    <xf numFmtId="0" fontId="4" fillId="0" borderId="15" xfId="28" applyFont="1" applyBorder="1" applyAlignment="1" applyProtection="1">
      <alignment horizontal="left" vertical="center" wrapText="1"/>
      <protection hidden="1"/>
    </xf>
    <xf numFmtId="0" fontId="7" fillId="0" borderId="4" xfId="28" applyFont="1" applyBorder="1" applyAlignment="1" applyProtection="1">
      <alignment vertical="center"/>
      <protection hidden="1"/>
    </xf>
    <xf numFmtId="0" fontId="4" fillId="0" borderId="4" xfId="28" applyFont="1" applyBorder="1" applyProtection="1">
      <protection hidden="1"/>
    </xf>
    <xf numFmtId="0" fontId="7" fillId="0" borderId="4" xfId="28" applyFont="1" applyBorder="1" applyAlignment="1" applyProtection="1">
      <alignment horizontal="right"/>
      <protection hidden="1"/>
    </xf>
    <xf numFmtId="0" fontId="4" fillId="0" borderId="0" xfId="28" applyFont="1" applyProtection="1">
      <protection hidden="1"/>
    </xf>
    <xf numFmtId="0" fontId="7" fillId="0" borderId="0" xfId="28" applyFont="1" applyAlignment="1" applyProtection="1">
      <alignment vertical="center"/>
      <protection hidden="1"/>
    </xf>
    <xf numFmtId="0" fontId="7" fillId="0" borderId="0" xfId="28" applyFont="1" applyAlignment="1" applyProtection="1">
      <alignment horizontal="left" vertical="center"/>
      <protection hidden="1"/>
    </xf>
    <xf numFmtId="0" fontId="7" fillId="0" borderId="0" xfId="35" applyFont="1" applyAlignment="1" applyProtection="1">
      <alignment horizontal="left" vertical="center" indent="1"/>
      <protection hidden="1"/>
    </xf>
    <xf numFmtId="0" fontId="4" fillId="0" borderId="0" xfId="28" applyFont="1" applyAlignment="1" applyProtection="1">
      <alignment horizontal="left" vertical="center"/>
      <protection hidden="1"/>
    </xf>
    <xf numFmtId="0" fontId="4" fillId="0" borderId="0" xfId="35" applyFont="1" applyAlignment="1" applyProtection="1">
      <alignment horizontal="left" vertical="center" indent="1"/>
      <protection hidden="1"/>
    </xf>
    <xf numFmtId="0" fontId="4" fillId="0" borderId="0" xfId="28" applyFont="1" applyAlignment="1" applyProtection="1">
      <alignment horizontal="right"/>
      <protection hidden="1"/>
    </xf>
    <xf numFmtId="0" fontId="4" fillId="0" borderId="0" xfId="28" applyFont="1" applyAlignment="1" applyProtection="1">
      <alignment horizontal="left" wrapText="1"/>
      <protection hidden="1"/>
    </xf>
    <xf numFmtId="0" fontId="4" fillId="0" borderId="0" xfId="28" applyFont="1" applyAlignment="1" applyProtection="1">
      <alignment vertical="top"/>
      <protection hidden="1"/>
    </xf>
    <xf numFmtId="0" fontId="7" fillId="0" borderId="0" xfId="28" applyFont="1" applyAlignment="1" applyProtection="1">
      <alignment horizontal="left" vertical="top" indent="5"/>
      <protection hidden="1"/>
    </xf>
    <xf numFmtId="0" fontId="4" fillId="0" borderId="0" xfId="28" applyFont="1" applyAlignment="1" applyProtection="1">
      <alignment horizontal="left" vertical="top" indent="5"/>
      <protection hidden="1"/>
    </xf>
    <xf numFmtId="49" fontId="7" fillId="0" borderId="0" xfId="28" applyNumberFormat="1" applyFont="1" applyAlignment="1" applyProtection="1">
      <alignment horizontal="right" vertical="top" indent="1"/>
      <protection hidden="1"/>
    </xf>
    <xf numFmtId="0" fontId="7" fillId="0" borderId="0" xfId="28" applyFont="1" applyAlignment="1" applyProtection="1">
      <alignment vertical="top"/>
      <protection hidden="1"/>
    </xf>
    <xf numFmtId="0" fontId="7" fillId="0" borderId="0" xfId="28" applyFont="1" applyProtection="1">
      <protection hidden="1"/>
    </xf>
    <xf numFmtId="0" fontId="4" fillId="0" borderId="6" xfId="28" applyFont="1" applyBorder="1" applyAlignment="1" applyProtection="1">
      <alignment horizontal="center" vertical="top"/>
      <protection hidden="1"/>
    </xf>
    <xf numFmtId="0" fontId="4" fillId="0" borderId="6" xfId="28" applyFont="1" applyBorder="1" applyAlignment="1" applyProtection="1">
      <alignment horizontal="center"/>
      <protection hidden="1"/>
    </xf>
    <xf numFmtId="0" fontId="4" fillId="0" borderId="6" xfId="28" applyFont="1" applyBorder="1" applyAlignment="1" applyProtection="1">
      <alignment vertical="top"/>
      <protection hidden="1"/>
    </xf>
    <xf numFmtId="0" fontId="4" fillId="0" borderId="12" xfId="28" applyFont="1" applyBorder="1" applyAlignment="1" applyProtection="1">
      <alignment vertical="top"/>
      <protection hidden="1"/>
    </xf>
    <xf numFmtId="0" fontId="4" fillId="0" borderId="9" xfId="28" applyFont="1" applyBorder="1" applyAlignment="1" applyProtection="1">
      <alignment vertical="top"/>
      <protection hidden="1"/>
    </xf>
    <xf numFmtId="0" fontId="4" fillId="0" borderId="6" xfId="28" applyFont="1" applyBorder="1" applyProtection="1">
      <protection hidden="1"/>
    </xf>
    <xf numFmtId="0" fontId="4" fillId="0" borderId="9" xfId="28" applyFont="1" applyBorder="1" applyProtection="1">
      <protection hidden="1"/>
    </xf>
    <xf numFmtId="172" fontId="7" fillId="0" borderId="0" xfId="28" applyNumberFormat="1" applyFont="1" applyAlignment="1" applyProtection="1">
      <alignment horizontal="right" vertical="center" wrapText="1"/>
      <protection hidden="1"/>
    </xf>
    <xf numFmtId="49" fontId="7" fillId="0" borderId="0" xfId="28" applyNumberFormat="1" applyFont="1" applyAlignment="1" applyProtection="1">
      <alignment horizontal="right" vertical="top"/>
      <protection hidden="1"/>
    </xf>
    <xf numFmtId="0" fontId="60" fillId="0" borderId="0" xfId="28" applyFont="1" applyAlignment="1" applyProtection="1">
      <alignment horizontal="right" vertical="top"/>
      <protection hidden="1"/>
    </xf>
    <xf numFmtId="0" fontId="52" fillId="0" borderId="0" xfId="28" applyFont="1" applyAlignment="1" applyProtection="1">
      <alignment horizontal="right" vertical="top"/>
      <protection hidden="1"/>
    </xf>
    <xf numFmtId="0" fontId="4" fillId="0" borderId="0" xfId="28" applyFont="1" applyAlignment="1" applyProtection="1">
      <alignment horizontal="right" vertical="top"/>
      <protection hidden="1"/>
    </xf>
    <xf numFmtId="0" fontId="4" fillId="0" borderId="33" xfId="28" applyFont="1" applyBorder="1" applyAlignment="1" applyProtection="1">
      <alignment vertical="top"/>
      <protection hidden="1"/>
    </xf>
    <xf numFmtId="0" fontId="4" fillId="0" borderId="0" xfId="28" applyFont="1" applyAlignment="1" applyProtection="1">
      <alignment horizontal="center" vertical="top"/>
      <protection hidden="1"/>
    </xf>
    <xf numFmtId="0" fontId="4" fillId="0" borderId="13" xfId="28" applyFont="1" applyBorder="1" applyAlignment="1" applyProtection="1">
      <alignment vertical="top"/>
      <protection hidden="1"/>
    </xf>
    <xf numFmtId="0" fontId="4" fillId="0" borderId="33" xfId="28" applyFont="1" applyBorder="1" applyAlignment="1" applyProtection="1">
      <alignment horizontal="left" vertical="top" indent="5"/>
      <protection hidden="1"/>
    </xf>
    <xf numFmtId="0" fontId="4" fillId="0" borderId="13" xfId="28" applyFont="1" applyBorder="1" applyAlignment="1" applyProtection="1">
      <alignment horizontal="left" vertical="center" indent="5"/>
      <protection hidden="1"/>
    </xf>
    <xf numFmtId="0" fontId="4" fillId="0" borderId="17" xfId="28" applyFont="1" applyBorder="1" applyAlignment="1" applyProtection="1">
      <alignment horizontal="left" vertical="top" indent="5"/>
      <protection hidden="1"/>
    </xf>
    <xf numFmtId="0" fontId="4" fillId="0" borderId="0" xfId="28" applyFont="1" applyAlignment="1" applyProtection="1">
      <alignment horizontal="right" vertical="center"/>
      <protection hidden="1"/>
    </xf>
    <xf numFmtId="0" fontId="4" fillId="0" borderId="4" xfId="28" applyFont="1" applyBorder="1" applyAlignment="1" applyProtection="1">
      <alignment vertical="top"/>
      <protection hidden="1"/>
    </xf>
    <xf numFmtId="0" fontId="4" fillId="0" borderId="4" xfId="28" applyFont="1" applyBorder="1" applyAlignment="1" applyProtection="1">
      <alignment horizontal="right" vertical="center"/>
      <protection hidden="1"/>
    </xf>
    <xf numFmtId="0" fontId="4" fillId="0" borderId="17" xfId="28" applyFont="1" applyBorder="1" applyAlignment="1" applyProtection="1">
      <alignment horizontal="right" vertical="top"/>
      <protection hidden="1"/>
    </xf>
    <xf numFmtId="0" fontId="4" fillId="2" borderId="33" xfId="28" applyFont="1" applyFill="1" applyBorder="1" applyAlignment="1" applyProtection="1">
      <alignment vertical="center" wrapText="1"/>
      <protection hidden="1"/>
    </xf>
    <xf numFmtId="0" fontId="4" fillId="2" borderId="15" xfId="28" applyFont="1" applyFill="1" applyBorder="1" applyAlignment="1" applyProtection="1">
      <alignment vertical="center" wrapText="1"/>
      <protection hidden="1"/>
    </xf>
    <xf numFmtId="0" fontId="4" fillId="2" borderId="34" xfId="28" applyFont="1" applyFill="1" applyBorder="1" applyAlignment="1" applyProtection="1">
      <alignment vertical="center" wrapText="1"/>
      <protection hidden="1"/>
    </xf>
    <xf numFmtId="0" fontId="4" fillId="2" borderId="13" xfId="28" applyFont="1" applyFill="1" applyBorder="1" applyAlignment="1" applyProtection="1">
      <alignment vertical="center" wrapText="1"/>
      <protection hidden="1"/>
    </xf>
    <xf numFmtId="0" fontId="4" fillId="2" borderId="0" xfId="28" applyFont="1" applyFill="1" applyAlignment="1" applyProtection="1">
      <alignment vertical="center" wrapText="1"/>
      <protection hidden="1"/>
    </xf>
    <xf numFmtId="0" fontId="4" fillId="2" borderId="10" xfId="28" applyFont="1" applyFill="1" applyBorder="1" applyAlignment="1" applyProtection="1">
      <alignment vertical="center" wrapText="1"/>
      <protection hidden="1"/>
    </xf>
    <xf numFmtId="0" fontId="4" fillId="0" borderId="0" xfId="28" applyFont="1" applyAlignment="1" applyProtection="1">
      <alignment vertical="top" wrapText="1"/>
      <protection hidden="1"/>
    </xf>
    <xf numFmtId="0" fontId="4" fillId="0" borderId="0" xfId="28" applyFont="1" applyAlignment="1" applyProtection="1">
      <alignment horizontal="left" vertical="top" wrapText="1"/>
      <protection hidden="1"/>
    </xf>
    <xf numFmtId="0" fontId="4" fillId="0" borderId="4" xfId="28" applyFont="1" applyBorder="1" applyAlignment="1" applyProtection="1">
      <alignment horizontal="left" vertical="top" wrapText="1"/>
      <protection hidden="1"/>
    </xf>
    <xf numFmtId="0" fontId="4" fillId="0" borderId="8" xfId="28" applyFont="1" applyBorder="1" applyAlignment="1" applyProtection="1">
      <alignment horizontal="left" vertical="top" indent="5"/>
      <protection hidden="1"/>
    </xf>
    <xf numFmtId="0" fontId="4" fillId="0" borderId="0" xfId="28" applyFont="1" applyAlignment="1" applyProtection="1">
      <alignment horizontal="left" vertical="center" wrapText="1"/>
      <protection hidden="1"/>
    </xf>
    <xf numFmtId="0" fontId="4" fillId="0" borderId="17" xfId="28" applyFont="1" applyBorder="1" applyAlignment="1" applyProtection="1">
      <alignment horizontal="center" vertical="top"/>
      <protection hidden="1"/>
    </xf>
    <xf numFmtId="0" fontId="7" fillId="0" borderId="0" xfId="28" applyFont="1" applyAlignment="1" applyProtection="1">
      <alignment horizontal="right" vertical="center"/>
      <protection hidden="1"/>
    </xf>
    <xf numFmtId="0" fontId="67" fillId="0" borderId="0" xfId="28" applyFont="1" applyAlignment="1" applyProtection="1">
      <alignment horizontal="justify" vertical="top" wrapText="1"/>
      <protection hidden="1"/>
    </xf>
    <xf numFmtId="0" fontId="52" fillId="0" borderId="0" xfId="28" applyFont="1" applyAlignment="1" applyProtection="1">
      <alignment vertical="top"/>
      <protection hidden="1"/>
    </xf>
    <xf numFmtId="0" fontId="8" fillId="0" borderId="0" xfId="28" applyFont="1" applyAlignment="1" applyProtection="1">
      <alignment horizontal="right" vertical="top"/>
      <protection hidden="1"/>
    </xf>
    <xf numFmtId="0" fontId="70" fillId="0" borderId="0" xfId="28" applyFont="1" applyAlignment="1" applyProtection="1">
      <alignment horizontal="left" vertical="top" wrapText="1"/>
      <protection hidden="1"/>
    </xf>
    <xf numFmtId="0" fontId="8" fillId="0" borderId="0" xfId="28" applyFont="1" applyProtection="1">
      <protection hidden="1"/>
    </xf>
    <xf numFmtId="0" fontId="70" fillId="0" borderId="0" xfId="28" applyFont="1" applyAlignment="1" applyProtection="1">
      <alignment horizontal="justify" vertical="top" wrapText="1"/>
      <protection hidden="1"/>
    </xf>
    <xf numFmtId="0" fontId="52" fillId="0" borderId="0" xfId="28" applyFont="1" applyAlignment="1">
      <alignment horizontal="left" wrapText="1"/>
    </xf>
    <xf numFmtId="172" fontId="7" fillId="0" borderId="0" xfId="28" applyNumberFormat="1" applyFont="1" applyAlignment="1" applyProtection="1">
      <alignment horizontal="right" vertical="top"/>
      <protection hidden="1"/>
    </xf>
    <xf numFmtId="0" fontId="7" fillId="0" borderId="6" xfId="28" applyFont="1" applyBorder="1" applyAlignment="1" applyProtection="1">
      <alignment horizontal="center" vertical="center"/>
      <protection hidden="1"/>
    </xf>
    <xf numFmtId="0" fontId="7" fillId="0" borderId="33" xfId="28" applyFont="1" applyBorder="1" applyAlignment="1" applyProtection="1">
      <alignment horizontal="justify" vertical="center" wrapText="1"/>
      <protection hidden="1"/>
    </xf>
    <xf numFmtId="0" fontId="7" fillId="0" borderId="34" xfId="28" applyFont="1" applyBorder="1" applyAlignment="1" applyProtection="1">
      <alignment horizontal="justify" vertical="center" wrapText="1"/>
      <protection hidden="1"/>
    </xf>
    <xf numFmtId="0" fontId="7" fillId="0" borderId="13" xfId="28" applyFont="1" applyBorder="1" applyAlignment="1" applyProtection="1">
      <alignment horizontal="center" vertical="center" wrapText="1"/>
      <protection hidden="1"/>
    </xf>
    <xf numFmtId="0" fontId="7" fillId="0" borderId="10" xfId="28" applyFont="1" applyBorder="1" applyAlignment="1" applyProtection="1">
      <alignment horizontal="center" vertical="center" wrapText="1"/>
      <protection hidden="1"/>
    </xf>
    <xf numFmtId="0" fontId="4" fillId="0" borderId="6" xfId="28" applyFont="1" applyBorder="1" applyAlignment="1" applyProtection="1">
      <alignment horizontal="right" vertical="top"/>
      <protection hidden="1"/>
    </xf>
    <xf numFmtId="0" fontId="4" fillId="2" borderId="8" xfId="28" applyFont="1" applyFill="1" applyBorder="1" applyAlignment="1" applyProtection="1">
      <alignment horizontal="center" vertical="center" wrapText="1"/>
      <protection locked="0"/>
    </xf>
    <xf numFmtId="0" fontId="4" fillId="0" borderId="15" xfId="28" applyFont="1" applyBorder="1" applyAlignment="1" applyProtection="1">
      <alignment vertical="center" wrapText="1"/>
      <protection hidden="1"/>
    </xf>
    <xf numFmtId="0" fontId="4" fillId="0" borderId="34" xfId="28" applyFont="1" applyBorder="1" applyAlignment="1" applyProtection="1">
      <alignment vertical="center" wrapText="1"/>
      <protection hidden="1"/>
    </xf>
    <xf numFmtId="0" fontId="4" fillId="2" borderId="35" xfId="28" applyFont="1" applyFill="1" applyBorder="1" applyAlignment="1" applyProtection="1">
      <alignment vertical="center" wrapText="1"/>
      <protection locked="0"/>
    </xf>
    <xf numFmtId="0" fontId="4" fillId="2" borderId="36" xfId="28" applyFont="1" applyFill="1" applyBorder="1" applyAlignment="1" applyProtection="1">
      <alignment vertical="center" wrapText="1"/>
      <protection locked="0"/>
    </xf>
    <xf numFmtId="0" fontId="4" fillId="2" borderId="37" xfId="28" applyFont="1" applyFill="1" applyBorder="1" applyAlignment="1" applyProtection="1">
      <alignment vertical="center" wrapText="1"/>
      <protection locked="0"/>
    </xf>
    <xf numFmtId="0" fontId="4" fillId="2" borderId="38" xfId="28" applyFont="1" applyFill="1" applyBorder="1" applyAlignment="1" applyProtection="1">
      <alignment vertical="center" wrapText="1"/>
      <protection locked="0"/>
    </xf>
    <xf numFmtId="0" fontId="4" fillId="0" borderId="21" xfId="28" applyFont="1" applyBorder="1" applyAlignment="1" applyProtection="1">
      <alignment horizontal="left" vertical="center" wrapText="1"/>
      <protection hidden="1"/>
    </xf>
    <xf numFmtId="0" fontId="4" fillId="0" borderId="18" xfId="28" applyFont="1" applyBorder="1" applyAlignment="1" applyProtection="1">
      <alignment horizontal="left" vertical="center" wrapText="1"/>
      <protection hidden="1"/>
    </xf>
    <xf numFmtId="0" fontId="7" fillId="0" borderId="12" xfId="28" applyFont="1" applyBorder="1" applyAlignment="1" applyProtection="1">
      <alignment horizontal="left" vertical="center" wrapText="1"/>
      <protection hidden="1"/>
    </xf>
    <xf numFmtId="0" fontId="7" fillId="0" borderId="3" xfId="28" applyFont="1" applyBorder="1" applyAlignment="1" applyProtection="1">
      <alignment horizontal="left" vertical="center" wrapText="1"/>
      <protection hidden="1"/>
    </xf>
    <xf numFmtId="0" fontId="4" fillId="2" borderId="39" xfId="28" applyFont="1" applyFill="1" applyBorder="1" applyAlignment="1" applyProtection="1">
      <alignment vertical="center" wrapText="1"/>
      <protection locked="0"/>
    </xf>
    <xf numFmtId="0" fontId="4" fillId="2" borderId="40" xfId="28" applyFont="1" applyFill="1" applyBorder="1" applyAlignment="1" applyProtection="1">
      <alignment vertical="center" wrapText="1"/>
      <protection locked="0"/>
    </xf>
    <xf numFmtId="0" fontId="4" fillId="2" borderId="41" xfId="28" applyFont="1" applyFill="1" applyBorder="1" applyAlignment="1" applyProtection="1">
      <alignment vertical="center" wrapText="1"/>
      <protection locked="0"/>
    </xf>
    <xf numFmtId="0" fontId="4" fillId="2" borderId="42" xfId="28" applyFont="1" applyFill="1" applyBorder="1" applyAlignment="1" applyProtection="1">
      <alignment vertical="center" wrapText="1"/>
      <protection locked="0"/>
    </xf>
    <xf numFmtId="0" fontId="4" fillId="0" borderId="0" xfId="28" applyFont="1" applyAlignment="1" applyProtection="1">
      <alignment horizontal="justify" vertical="top" wrapText="1"/>
      <protection hidden="1"/>
    </xf>
    <xf numFmtId="0" fontId="7" fillId="0" borderId="4" xfId="28" applyFont="1" applyBorder="1" applyAlignment="1" applyProtection="1">
      <alignment horizontal="left" vertical="center" wrapText="1"/>
      <protection hidden="1"/>
    </xf>
    <xf numFmtId="0" fontId="7" fillId="0" borderId="15" xfId="28" applyFont="1" applyBorder="1" applyAlignment="1" applyProtection="1">
      <alignment horizontal="justify" vertical="center" wrapText="1"/>
      <protection hidden="1"/>
    </xf>
    <xf numFmtId="0" fontId="4" fillId="0" borderId="0" xfId="28" applyFont="1" applyAlignment="1" applyProtection="1">
      <alignment horizontal="justify" vertical="center" wrapText="1"/>
      <protection hidden="1"/>
    </xf>
    <xf numFmtId="0" fontId="4" fillId="0" borderId="0" xfId="28" applyFont="1" applyAlignment="1" applyProtection="1">
      <alignment horizontal="left" vertical="center" wrapText="1"/>
      <protection locked="0" hidden="1"/>
    </xf>
    <xf numFmtId="49" fontId="7" fillId="0" borderId="0" xfId="28" applyNumberFormat="1" applyFont="1" applyAlignment="1" applyProtection="1">
      <alignment horizontal="right" vertical="top" wrapText="1"/>
      <protection hidden="1"/>
    </xf>
    <xf numFmtId="0" fontId="8" fillId="0" borderId="0" xfId="28" applyFont="1" applyAlignment="1" applyProtection="1">
      <alignment horizontal="center" vertical="top"/>
      <protection hidden="1"/>
    </xf>
    <xf numFmtId="0" fontId="52" fillId="0" borderId="0" xfId="28" applyFont="1" applyAlignment="1" applyProtection="1">
      <alignment horizontal="center" vertical="top"/>
      <protection hidden="1"/>
    </xf>
    <xf numFmtId="0" fontId="7" fillId="0" borderId="0" xfId="28" applyFont="1" applyAlignment="1" applyProtection="1">
      <alignment horizontal="center" vertical="top"/>
      <protection hidden="1"/>
    </xf>
    <xf numFmtId="0" fontId="52" fillId="0" borderId="29" xfId="28" applyFont="1" applyBorder="1" applyAlignment="1" applyProtection="1">
      <alignment horizontal="right"/>
      <protection hidden="1"/>
    </xf>
    <xf numFmtId="0" fontId="52" fillId="0" borderId="0" xfId="28" applyFont="1" applyAlignment="1" applyProtection="1">
      <alignment horizontal="right"/>
      <protection hidden="1"/>
    </xf>
    <xf numFmtId="0" fontId="52" fillId="0" borderId="0" xfId="28" applyFont="1" applyAlignment="1" applyProtection="1">
      <alignment horizontal="justify"/>
      <protection hidden="1"/>
    </xf>
    <xf numFmtId="0" fontId="4" fillId="5" borderId="0" xfId="28" applyFont="1" applyFill="1" applyAlignment="1" applyProtection="1">
      <alignment horizontal="left" vertical="center"/>
      <protection hidden="1"/>
    </xf>
    <xf numFmtId="0" fontId="4" fillId="4" borderId="0" xfId="28" applyFont="1" applyFill="1" applyAlignment="1" applyProtection="1">
      <alignment horizontal="left" vertical="center"/>
      <protection hidden="1"/>
    </xf>
    <xf numFmtId="0" fontId="4" fillId="5" borderId="0" xfId="28" applyFont="1" applyFill="1" applyProtection="1">
      <protection hidden="1"/>
    </xf>
    <xf numFmtId="0" fontId="4" fillId="4" borderId="0" xfId="28" applyFont="1" applyFill="1" applyProtection="1">
      <protection hidden="1"/>
    </xf>
    <xf numFmtId="0" fontId="9" fillId="2" borderId="7" xfId="0" applyFont="1" applyFill="1" applyBorder="1" applyAlignment="1" applyProtection="1">
      <alignment horizontal="left" vertical="center" wrapText="1"/>
      <protection locked="0"/>
    </xf>
    <xf numFmtId="0" fontId="4" fillId="2" borderId="6"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4" fillId="0" borderId="0" xfId="28" applyFont="1" applyAlignment="1" applyProtection="1">
      <alignment horizontal="left" vertical="top"/>
      <protection hidden="1"/>
    </xf>
    <xf numFmtId="0" fontId="52" fillId="0" borderId="0" xfId="28" applyFont="1" applyAlignment="1" applyProtection="1">
      <alignment horizontal="left" vertical="top"/>
      <protection hidden="1"/>
    </xf>
    <xf numFmtId="0" fontId="67" fillId="0" borderId="12" xfId="28" applyFont="1" applyBorder="1" applyAlignment="1" applyProtection="1">
      <alignment horizontal="left" vertical="top" wrapText="1"/>
      <protection hidden="1"/>
    </xf>
    <xf numFmtId="0" fontId="67" fillId="0" borderId="3" xfId="28" applyFont="1" applyBorder="1" applyAlignment="1" applyProtection="1">
      <alignment horizontal="left" vertical="top" wrapText="1"/>
      <protection hidden="1"/>
    </xf>
    <xf numFmtId="0" fontId="67" fillId="0" borderId="9" xfId="28" applyFont="1" applyBorder="1" applyAlignment="1" applyProtection="1">
      <alignment horizontal="left" vertical="top" wrapText="1"/>
      <protection hidden="1"/>
    </xf>
    <xf numFmtId="0" fontId="4" fillId="0" borderId="3" xfId="28" applyFont="1" applyBorder="1" applyAlignment="1" applyProtection="1">
      <alignment horizontal="left" vertical="top" wrapText="1"/>
      <protection hidden="1"/>
    </xf>
    <xf numFmtId="0" fontId="4" fillId="0" borderId="9" xfId="28" applyFont="1" applyBorder="1" applyAlignment="1" applyProtection="1">
      <alignment horizontal="left" vertical="top" wrapText="1"/>
      <protection hidden="1"/>
    </xf>
    <xf numFmtId="0" fontId="4" fillId="0" borderId="6" xfId="28" applyFont="1" applyBorder="1" applyAlignment="1" applyProtection="1">
      <alignment horizontal="left" vertical="top" wrapText="1"/>
      <protection hidden="1"/>
    </xf>
    <xf numFmtId="0" fontId="4" fillId="0" borderId="16" xfId="28" applyFont="1" applyBorder="1" applyAlignment="1" applyProtection="1">
      <alignment horizontal="right" vertical="top"/>
      <protection hidden="1"/>
    </xf>
    <xf numFmtId="0" fontId="65" fillId="0" borderId="6" xfId="28" applyFont="1" applyBorder="1" applyAlignment="1" applyProtection="1">
      <alignment vertical="top" wrapText="1"/>
      <protection hidden="1"/>
    </xf>
    <xf numFmtId="0" fontId="60" fillId="0" borderId="6" xfId="28" applyFont="1" applyBorder="1" applyAlignment="1" applyProtection="1">
      <alignment vertical="top" wrapText="1"/>
      <protection hidden="1"/>
    </xf>
    <xf numFmtId="0" fontId="60" fillId="0" borderId="6" xfId="28" applyFont="1" applyBorder="1" applyAlignment="1" applyProtection="1">
      <alignment vertical="top"/>
      <protection hidden="1"/>
    </xf>
    <xf numFmtId="0" fontId="52" fillId="0" borderId="6" xfId="28" applyFont="1" applyBorder="1" applyAlignment="1" applyProtection="1">
      <alignment horizontal="right" vertical="top"/>
      <protection hidden="1"/>
    </xf>
    <xf numFmtId="0" fontId="52" fillId="0" borderId="6" xfId="28" applyFont="1" applyBorder="1" applyAlignment="1" applyProtection="1">
      <alignment vertical="top"/>
      <protection hidden="1"/>
    </xf>
    <xf numFmtId="0" fontId="52" fillId="0" borderId="6" xfId="28" applyFont="1" applyBorder="1" applyAlignment="1" applyProtection="1">
      <alignment horizontal="left" vertical="top" wrapText="1"/>
      <protection hidden="1"/>
    </xf>
    <xf numFmtId="0" fontId="4" fillId="0" borderId="6" xfId="0" applyFont="1" applyBorder="1" applyAlignment="1">
      <alignment vertical="center" wrapText="1"/>
    </xf>
    <xf numFmtId="0" fontId="4" fillId="0" borderId="6" xfId="0" applyFont="1" applyBorder="1" applyAlignment="1">
      <alignment horizontal="left" vertical="center" wrapText="1"/>
    </xf>
    <xf numFmtId="0" fontId="4" fillId="0" borderId="6" xfId="0" applyFont="1" applyBorder="1" applyAlignment="1">
      <alignment horizontal="right" vertical="top" wrapText="1"/>
    </xf>
    <xf numFmtId="0" fontId="4" fillId="0" borderId="6" xfId="0" applyFont="1" applyBorder="1" applyAlignment="1">
      <alignment horizontal="center" vertical="top" wrapText="1"/>
    </xf>
    <xf numFmtId="0" fontId="4" fillId="0" borderId="8" xfId="0" applyFont="1" applyBorder="1" applyAlignment="1">
      <alignment horizontal="right" vertical="top" wrapText="1"/>
    </xf>
    <xf numFmtId="0" fontId="4" fillId="0" borderId="16" xfId="0" applyFont="1" applyBorder="1" applyAlignment="1">
      <alignment vertical="top" wrapText="1"/>
    </xf>
    <xf numFmtId="0" fontId="4" fillId="0" borderId="6" xfId="0" applyFont="1" applyBorder="1" applyAlignment="1">
      <alignment vertical="top" wrapText="1"/>
    </xf>
    <xf numFmtId="0" fontId="52" fillId="0" borderId="0" xfId="28" applyFont="1" applyAlignment="1" applyProtection="1">
      <alignment horizontal="right" vertical="top" wrapText="1"/>
      <protection hidden="1"/>
    </xf>
    <xf numFmtId="0" fontId="4" fillId="0" borderId="12" xfId="28" applyFont="1" applyBorder="1" applyAlignment="1" applyProtection="1">
      <alignment horizontal="left" vertical="center" wrapText="1"/>
      <protection hidden="1"/>
    </xf>
    <xf numFmtId="0" fontId="4" fillId="0" borderId="9" xfId="28" applyFont="1" applyBorder="1" applyAlignment="1" applyProtection="1">
      <alignment horizontal="left" vertical="center" wrapText="1"/>
      <protection hidden="1"/>
    </xf>
    <xf numFmtId="0" fontId="4" fillId="0" borderId="0" xfId="0" quotePrefix="1" applyFont="1" applyAlignment="1" applyProtection="1">
      <alignment horizontal="justify" vertical="top" wrapText="1"/>
      <protection hidden="1"/>
    </xf>
    <xf numFmtId="0" fontId="4" fillId="0" borderId="0" xfId="0" applyFont="1" applyAlignment="1" applyProtection="1">
      <alignment horizontal="left" vertical="top" wrapText="1"/>
      <protection hidden="1"/>
    </xf>
    <xf numFmtId="0" fontId="8" fillId="2" borderId="12" xfId="0" applyFont="1" applyFill="1" applyBorder="1" applyAlignment="1" applyProtection="1">
      <alignment vertical="top" wrapText="1"/>
      <protection locked="0"/>
    </xf>
    <xf numFmtId="0" fontId="8" fillId="2" borderId="3" xfId="0" applyFont="1" applyFill="1" applyBorder="1" applyAlignment="1" applyProtection="1">
      <alignment vertical="top" wrapText="1"/>
      <protection locked="0"/>
    </xf>
    <xf numFmtId="0" fontId="4" fillId="0" borderId="12" xfId="28" applyFont="1" applyBorder="1" applyAlignment="1" applyProtection="1">
      <alignment vertical="center" wrapText="1"/>
      <protection hidden="1"/>
    </xf>
    <xf numFmtId="0" fontId="4" fillId="0" borderId="9" xfId="28" applyFont="1" applyBorder="1" applyAlignment="1" applyProtection="1">
      <alignment vertical="center" wrapText="1"/>
      <protection hidden="1"/>
    </xf>
    <xf numFmtId="0" fontId="4" fillId="0" borderId="0" xfId="28" applyFont="1" applyAlignment="1">
      <alignment horizontal="left" vertical="center"/>
    </xf>
    <xf numFmtId="0" fontId="4" fillId="8" borderId="6" xfId="0" applyFont="1" applyFill="1" applyBorder="1" applyAlignment="1" applyProtection="1">
      <alignment horizontal="justify" vertical="top" wrapText="1"/>
      <protection locked="0"/>
    </xf>
    <xf numFmtId="0" fontId="60" fillId="8" borderId="9" xfId="28" applyFont="1" applyFill="1" applyBorder="1" applyAlignment="1" applyProtection="1">
      <alignment vertical="top" wrapText="1"/>
      <protection locked="0" hidden="1"/>
    </xf>
    <xf numFmtId="0" fontId="60" fillId="8" borderId="6" xfId="28" applyFont="1" applyFill="1" applyBorder="1" applyAlignment="1" applyProtection="1">
      <alignment vertical="top" wrapText="1"/>
      <protection locked="0" hidden="1"/>
    </xf>
    <xf numFmtId="0" fontId="7" fillId="0" borderId="6" xfId="28" applyFont="1" applyBorder="1" applyAlignment="1" applyProtection="1">
      <alignment horizontal="center" vertical="top" wrapText="1"/>
      <protection locked="0" hidden="1"/>
    </xf>
    <xf numFmtId="0" fontId="9" fillId="0" borderId="6" xfId="0" applyFont="1" applyBorder="1" applyAlignment="1" applyProtection="1">
      <alignment horizontal="center" vertical="top" wrapText="1"/>
      <protection locked="0" hidden="1"/>
    </xf>
    <xf numFmtId="0" fontId="9" fillId="0" borderId="6" xfId="0" applyFont="1" applyBorder="1" applyAlignment="1" applyProtection="1">
      <alignment horizontal="center" vertical="center"/>
      <protection locked="0" hidden="1"/>
    </xf>
    <xf numFmtId="0" fontId="8" fillId="0" borderId="6" xfId="0" applyFont="1" applyBorder="1" applyProtection="1">
      <protection locked="0" hidden="1"/>
    </xf>
    <xf numFmtId="0" fontId="52" fillId="0" borderId="0" xfId="28" applyFont="1" applyAlignment="1" applyProtection="1">
      <alignment horizontal="left" vertical="center" wrapText="1"/>
      <protection hidden="1"/>
    </xf>
    <xf numFmtId="0" fontId="8" fillId="0" borderId="0" xfId="0" applyFont="1" applyAlignment="1">
      <alignment horizontal="center" vertical="top" wrapText="1"/>
    </xf>
    <xf numFmtId="0" fontId="8" fillId="0" borderId="0" xfId="0" applyFont="1" applyAlignment="1">
      <alignment horizontal="left" vertical="top" wrapText="1"/>
    </xf>
    <xf numFmtId="0" fontId="8" fillId="0" borderId="0" xfId="0" applyFont="1" applyAlignment="1">
      <alignment horizontal="right" vertical="top" wrapText="1"/>
    </xf>
    <xf numFmtId="0" fontId="7" fillId="0" borderId="6" xfId="0" applyFont="1" applyBorder="1" applyAlignment="1">
      <alignment horizontal="center" vertical="center" wrapText="1"/>
    </xf>
    <xf numFmtId="0" fontId="63" fillId="0" borderId="6" xfId="28" applyFont="1" applyBorder="1" applyAlignment="1" applyProtection="1">
      <alignment horizontal="center" vertical="top" wrapText="1"/>
      <protection hidden="1"/>
    </xf>
    <xf numFmtId="0" fontId="63" fillId="2" borderId="6" xfId="28" applyFont="1" applyFill="1" applyBorder="1" applyAlignment="1" applyProtection="1">
      <alignment vertical="top" wrapText="1"/>
      <protection locked="0" hidden="1"/>
    </xf>
    <xf numFmtId="0" fontId="63" fillId="2" borderId="21" xfId="28" applyFont="1" applyFill="1" applyBorder="1" applyAlignment="1" applyProtection="1">
      <alignment horizontal="center" vertical="top" wrapText="1"/>
      <protection locked="0" hidden="1"/>
    </xf>
    <xf numFmtId="0" fontId="63" fillId="2" borderId="18" xfId="28" applyFont="1" applyFill="1" applyBorder="1" applyAlignment="1" applyProtection="1">
      <alignment horizontal="center" vertical="top" wrapText="1"/>
      <protection locked="0" hidden="1"/>
    </xf>
    <xf numFmtId="0" fontId="52" fillId="0" borderId="0" xfId="28" applyFont="1" applyAlignment="1" applyProtection="1">
      <alignment horizontal="justify" vertical="top"/>
      <protection hidden="1"/>
    </xf>
    <xf numFmtId="0" fontId="78" fillId="0" borderId="0" xfId="28" applyFont="1" applyAlignment="1" applyProtection="1">
      <alignment horizontal="center" vertical="top"/>
      <protection hidden="1"/>
    </xf>
    <xf numFmtId="0" fontId="78" fillId="0" borderId="0" xfId="28" applyFont="1" applyAlignment="1" applyProtection="1">
      <alignment horizontal="left" vertical="top"/>
      <protection hidden="1"/>
    </xf>
    <xf numFmtId="0" fontId="52" fillId="0" borderId="0" xfId="0" applyFont="1" applyAlignment="1">
      <alignment horizontal="left" vertical="center"/>
    </xf>
    <xf numFmtId="172" fontId="7" fillId="0" borderId="0" xfId="0" applyNumberFormat="1" applyFont="1" applyAlignment="1" applyProtection="1">
      <alignment horizontal="left" vertical="center"/>
      <protection hidden="1"/>
    </xf>
    <xf numFmtId="0" fontId="4" fillId="0" borderId="33" xfId="28" applyFont="1" applyBorder="1" applyAlignment="1" applyProtection="1">
      <alignment wrapText="1"/>
      <protection hidden="1"/>
    </xf>
    <xf numFmtId="174" fontId="8" fillId="2" borderId="6" xfId="0" applyNumberFormat="1" applyFont="1" applyFill="1" applyBorder="1" applyAlignment="1" applyProtection="1">
      <alignment horizontal="left" vertical="center"/>
      <protection locked="0"/>
    </xf>
    <xf numFmtId="174" fontId="8" fillId="2" borderId="6" xfId="0" applyNumberFormat="1" applyFont="1" applyFill="1" applyBorder="1" applyAlignment="1" applyProtection="1">
      <alignment vertical="center" wrapText="1"/>
      <protection locked="0"/>
    </xf>
    <xf numFmtId="0" fontId="4" fillId="0" borderId="12" xfId="28" applyFont="1" applyBorder="1" applyAlignment="1" applyProtection="1">
      <alignment horizontal="left" vertical="top" wrapText="1"/>
      <protection hidden="1"/>
    </xf>
    <xf numFmtId="0" fontId="72" fillId="2" borderId="29" xfId="20" applyFill="1" applyBorder="1" applyAlignment="1" applyProtection="1">
      <alignment horizontal="left" vertical="center" wrapText="1"/>
      <protection locked="0"/>
    </xf>
    <xf numFmtId="0" fontId="4" fillId="0" borderId="0" xfId="0" applyFont="1" applyAlignment="1" applyProtection="1">
      <alignment horizontal="center" vertical="top"/>
      <protection hidden="1"/>
    </xf>
    <xf numFmtId="0" fontId="9" fillId="0" borderId="10" xfId="0" applyFont="1" applyBorder="1" applyAlignment="1" applyProtection="1">
      <alignment horizontal="center" vertical="center"/>
      <protection hidden="1"/>
    </xf>
    <xf numFmtId="0" fontId="1" fillId="2" borderId="6"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wrapText="1"/>
      <protection locked="0"/>
    </xf>
    <xf numFmtId="0" fontId="1" fillId="0" borderId="3" xfId="0" applyFont="1" applyBorder="1" applyAlignment="1" applyProtection="1">
      <alignment horizontal="center" vertical="center"/>
      <protection hidden="1"/>
    </xf>
    <xf numFmtId="0" fontId="1" fillId="0" borderId="9" xfId="0" applyFont="1" applyBorder="1" applyAlignment="1" applyProtection="1">
      <alignment horizontal="center" vertical="center"/>
      <protection hidden="1"/>
    </xf>
    <xf numFmtId="0" fontId="1" fillId="2" borderId="0" xfId="0" applyFont="1" applyFill="1" applyAlignment="1" applyProtection="1">
      <alignment vertical="center" wrapText="1"/>
      <protection locked="0"/>
    </xf>
    <xf numFmtId="0" fontId="9" fillId="0" borderId="6" xfId="28" applyFont="1" applyBorder="1" applyAlignment="1" applyProtection="1">
      <alignment horizontal="center" vertical="center" wrapText="1"/>
      <protection hidden="1"/>
    </xf>
    <xf numFmtId="0" fontId="4" fillId="0" borderId="6" xfId="28" applyFont="1" applyBorder="1" applyAlignment="1" applyProtection="1">
      <alignment horizontal="center" vertical="top" wrapText="1"/>
      <protection hidden="1"/>
    </xf>
    <xf numFmtId="0" fontId="4" fillId="2" borderId="6" xfId="28" applyFont="1" applyFill="1" applyBorder="1" applyAlignment="1" applyProtection="1">
      <alignment vertical="top" wrapText="1"/>
      <protection locked="0" hidden="1"/>
    </xf>
    <xf numFmtId="0" fontId="9" fillId="0" borderId="6" xfId="28" applyFont="1" applyBorder="1" applyAlignment="1" applyProtection="1">
      <alignment vertical="center" wrapText="1"/>
      <protection hidden="1"/>
    </xf>
    <xf numFmtId="0" fontId="1" fillId="0" borderId="0" xfId="28" applyAlignment="1" applyProtection="1">
      <alignment horizontal="center" vertical="top"/>
      <protection hidden="1"/>
    </xf>
    <xf numFmtId="0" fontId="9" fillId="0" borderId="0" xfId="0" applyFont="1" applyAlignment="1" applyProtection="1">
      <alignment horizontal="justify" vertical="center" wrapText="1"/>
      <protection hidden="1"/>
    </xf>
    <xf numFmtId="0" fontId="46" fillId="0" borderId="6" xfId="0" applyFont="1" applyBorder="1" applyAlignment="1" applyProtection="1">
      <alignment horizontal="left" vertical="top" wrapText="1"/>
      <protection hidden="1"/>
    </xf>
    <xf numFmtId="0" fontId="7" fillId="0" borderId="0" xfId="0" applyFont="1" applyAlignment="1" applyProtection="1">
      <alignment horizontal="left" vertical="center"/>
      <protection hidden="1"/>
    </xf>
    <xf numFmtId="0" fontId="83" fillId="0" borderId="0" xfId="38" applyFont="1" applyAlignment="1" applyProtection="1">
      <alignment vertical="center"/>
      <protection hidden="1"/>
    </xf>
    <xf numFmtId="0" fontId="8" fillId="0" borderId="4" xfId="30" applyFont="1" applyBorder="1" applyAlignment="1" applyProtection="1">
      <alignment vertical="center"/>
      <protection hidden="1"/>
    </xf>
    <xf numFmtId="0" fontId="9" fillId="0" borderId="4" xfId="30" applyFont="1" applyBorder="1" applyAlignment="1" applyProtection="1">
      <alignment horizontal="right"/>
      <protection hidden="1"/>
    </xf>
    <xf numFmtId="0" fontId="8" fillId="0" borderId="0" xfId="30" applyFont="1" applyAlignment="1" applyProtection="1">
      <alignment vertical="center"/>
      <protection hidden="1"/>
    </xf>
    <xf numFmtId="0" fontId="8" fillId="0" borderId="0" xfId="30" applyFont="1" applyProtection="1">
      <protection hidden="1"/>
    </xf>
    <xf numFmtId="0" fontId="10" fillId="0" borderId="0" xfId="30" applyFont="1" applyAlignment="1" applyProtection="1">
      <alignment vertical="center"/>
      <protection hidden="1"/>
    </xf>
    <xf numFmtId="0" fontId="9" fillId="0" borderId="0" xfId="30" applyFont="1" applyAlignment="1" applyProtection="1">
      <alignment horizontal="center" vertical="center"/>
      <protection hidden="1"/>
    </xf>
    <xf numFmtId="0" fontId="9" fillId="0" borderId="0" xfId="30" applyFont="1" applyAlignment="1" applyProtection="1">
      <alignment horizontal="left" vertical="center"/>
      <protection hidden="1"/>
    </xf>
    <xf numFmtId="0" fontId="8" fillId="0" borderId="0" xfId="39" applyAlignment="1" applyProtection="1">
      <alignment horizontal="right" vertical="center"/>
      <protection hidden="1"/>
    </xf>
    <xf numFmtId="0" fontId="9" fillId="0" borderId="6" xfId="30" applyFont="1" applyBorder="1" applyAlignment="1" applyProtection="1">
      <alignment horizontal="center" vertical="center" wrapText="1"/>
      <protection hidden="1"/>
    </xf>
    <xf numFmtId="0" fontId="65" fillId="0" borderId="6" xfId="30" applyFont="1" applyBorder="1" applyAlignment="1" applyProtection="1">
      <alignment horizontal="center" vertical="center"/>
      <protection hidden="1"/>
    </xf>
    <xf numFmtId="0" fontId="8" fillId="12" borderId="0" xfId="30" applyFont="1" applyFill="1" applyAlignment="1" applyProtection="1">
      <alignment vertical="center"/>
      <protection hidden="1"/>
    </xf>
    <xf numFmtId="0" fontId="8" fillId="12" borderId="0" xfId="30" applyFont="1" applyFill="1" applyProtection="1">
      <protection hidden="1"/>
    </xf>
    <xf numFmtId="0" fontId="8" fillId="13" borderId="0" xfId="30" applyFont="1" applyFill="1" applyAlignment="1" applyProtection="1">
      <alignment vertical="center"/>
      <protection hidden="1"/>
    </xf>
    <xf numFmtId="0" fontId="8" fillId="13" borderId="0" xfId="30" applyFont="1" applyFill="1" applyProtection="1">
      <protection hidden="1"/>
    </xf>
    <xf numFmtId="0" fontId="9" fillId="0" borderId="6" xfId="30" applyFont="1" applyBorder="1" applyAlignment="1" applyProtection="1">
      <alignment horizontal="left" vertical="center" wrapText="1"/>
      <protection hidden="1"/>
    </xf>
    <xf numFmtId="0" fontId="8" fillId="0" borderId="6" xfId="30" applyFont="1" applyBorder="1" applyAlignment="1" applyProtection="1">
      <alignment vertical="center"/>
      <protection hidden="1"/>
    </xf>
    <xf numFmtId="0" fontId="8" fillId="0" borderId="6" xfId="30" applyFont="1" applyBorder="1" applyAlignment="1" applyProtection="1">
      <alignment horizontal="left" vertical="center" wrapText="1"/>
      <protection hidden="1"/>
    </xf>
    <xf numFmtId="0" fontId="8" fillId="8" borderId="6" xfId="30" applyFont="1" applyFill="1" applyBorder="1" applyAlignment="1" applyProtection="1">
      <alignment horizontal="left" vertical="center" wrapText="1"/>
      <protection locked="0" hidden="1"/>
    </xf>
    <xf numFmtId="0" fontId="8" fillId="8" borderId="6" xfId="30" applyFont="1" applyFill="1" applyBorder="1" applyAlignment="1" applyProtection="1">
      <alignment vertical="center"/>
      <protection locked="0" hidden="1"/>
    </xf>
    <xf numFmtId="0" fontId="8" fillId="0" borderId="6" xfId="30" applyFont="1" applyBorder="1" applyAlignment="1" applyProtection="1">
      <alignment horizontal="justify" vertical="top" wrapText="1"/>
      <protection hidden="1"/>
    </xf>
    <xf numFmtId="0" fontId="8" fillId="0" borderId="6" xfId="30" applyFont="1" applyBorder="1" applyAlignment="1" applyProtection="1">
      <alignment horizontal="center" vertical="center" wrapText="1"/>
      <protection hidden="1"/>
    </xf>
    <xf numFmtId="0" fontId="8" fillId="0" borderId="6" xfId="30" applyFont="1" applyBorder="1" applyAlignment="1" applyProtection="1">
      <alignment horizontal="center" vertical="center"/>
      <protection hidden="1"/>
    </xf>
    <xf numFmtId="0" fontId="8" fillId="0" borderId="6" xfId="30" applyFont="1" applyBorder="1" applyAlignment="1" applyProtection="1">
      <alignment vertical="center"/>
      <protection locked="0" hidden="1"/>
    </xf>
    <xf numFmtId="0" fontId="9" fillId="0" borderId="6" xfId="30" applyFont="1" applyBorder="1" applyAlignment="1" applyProtection="1">
      <alignment vertical="center" wrapText="1"/>
      <protection hidden="1"/>
    </xf>
    <xf numFmtId="2" fontId="8" fillId="0" borderId="6" xfId="30" applyNumberFormat="1" applyFont="1" applyBorder="1" applyAlignment="1" applyProtection="1">
      <alignment horizontal="left" vertical="center" wrapText="1"/>
      <protection locked="0" hidden="1"/>
    </xf>
    <xf numFmtId="0" fontId="8" fillId="0" borderId="6" xfId="30" applyFont="1" applyBorder="1" applyAlignment="1" applyProtection="1">
      <alignment vertical="center" wrapText="1"/>
      <protection hidden="1"/>
    </xf>
    <xf numFmtId="0" fontId="9" fillId="12" borderId="6" xfId="30" applyFont="1" applyFill="1" applyBorder="1" applyAlignment="1" applyProtection="1">
      <alignment horizontal="center" vertical="center" wrapText="1"/>
      <protection hidden="1"/>
    </xf>
    <xf numFmtId="0" fontId="9" fillId="13" borderId="6" xfId="29" applyFont="1" applyFill="1" applyBorder="1" applyAlignment="1" applyProtection="1">
      <alignment horizontal="center" vertical="center" wrapText="1"/>
      <protection hidden="1"/>
    </xf>
    <xf numFmtId="0" fontId="8" fillId="14" borderId="0" xfId="30" applyFont="1" applyFill="1" applyAlignment="1" applyProtection="1">
      <alignment vertical="center"/>
      <protection hidden="1"/>
    </xf>
    <xf numFmtId="0" fontId="8" fillId="14" borderId="0" xfId="30" applyFont="1" applyFill="1" applyProtection="1">
      <protection hidden="1"/>
    </xf>
    <xf numFmtId="2" fontId="8" fillId="0" borderId="6" xfId="30" applyNumberFormat="1" applyFont="1" applyBorder="1" applyAlignment="1" applyProtection="1">
      <alignment horizontal="center" vertical="center" wrapText="1"/>
      <protection hidden="1"/>
    </xf>
    <xf numFmtId="0" fontId="8" fillId="0" borderId="0" xfId="26" applyFont="1" applyAlignment="1" applyProtection="1">
      <alignment vertical="center"/>
      <protection hidden="1"/>
    </xf>
    <xf numFmtId="0" fontId="8" fillId="0" borderId="0" xfId="26" applyFont="1" applyProtection="1">
      <protection hidden="1"/>
    </xf>
    <xf numFmtId="0" fontId="9" fillId="0" borderId="0" xfId="30" applyFont="1" applyAlignment="1" applyProtection="1">
      <alignment horizontal="left" vertical="center" wrapText="1"/>
      <protection hidden="1"/>
    </xf>
    <xf numFmtId="173" fontId="9" fillId="0" borderId="0" xfId="30" applyNumberFormat="1" applyFont="1" applyAlignment="1" applyProtection="1">
      <alignment horizontal="left" vertical="center"/>
      <protection hidden="1"/>
    </xf>
    <xf numFmtId="0" fontId="9" fillId="0" borderId="0" xfId="30" applyFont="1" applyAlignment="1" applyProtection="1">
      <alignment vertical="center"/>
      <protection hidden="1"/>
    </xf>
    <xf numFmtId="0" fontId="9" fillId="0" borderId="0" xfId="30" applyFont="1" applyAlignment="1" applyProtection="1">
      <alignment horizontal="right" vertical="center" indent="1"/>
      <protection hidden="1"/>
    </xf>
    <xf numFmtId="0" fontId="8" fillId="8" borderId="6" xfId="28" applyFont="1" applyFill="1" applyBorder="1" applyAlignment="1" applyProtection="1">
      <alignment horizontal="center" vertical="center" wrapText="1"/>
      <protection locked="0" hidden="1"/>
    </xf>
    <xf numFmtId="0" fontId="4" fillId="2" borderId="31" xfId="0" applyFont="1" applyFill="1" applyBorder="1" applyAlignment="1" applyProtection="1">
      <alignment horizontal="center" vertical="top" wrapText="1"/>
      <protection locked="0"/>
    </xf>
    <xf numFmtId="0" fontId="9" fillId="0" borderId="6" xfId="0" applyFont="1" applyBorder="1" applyAlignment="1" applyProtection="1">
      <alignment horizontal="center" vertical="top" wrapText="1"/>
      <protection hidden="1"/>
    </xf>
    <xf numFmtId="0" fontId="8" fillId="13" borderId="0" xfId="28" applyFont="1" applyFill="1" applyAlignment="1" applyProtection="1">
      <alignment vertical="center"/>
      <protection hidden="1"/>
    </xf>
    <xf numFmtId="0" fontId="8" fillId="13" borderId="0" xfId="28" applyFont="1" applyFill="1" applyProtection="1">
      <protection hidden="1"/>
    </xf>
    <xf numFmtId="0" fontId="8" fillId="0" borderId="6" xfId="28" applyFont="1" applyBorder="1" applyAlignment="1" applyProtection="1">
      <alignment horizontal="justify" vertical="center" wrapText="1"/>
      <protection hidden="1"/>
    </xf>
    <xf numFmtId="0" fontId="8" fillId="8" borderId="6" xfId="28" applyFont="1" applyFill="1" applyBorder="1" applyAlignment="1" applyProtection="1">
      <alignment horizontal="left" vertical="center" wrapText="1"/>
      <protection locked="0" hidden="1"/>
    </xf>
    <xf numFmtId="0" fontId="8" fillId="0" borderId="6" xfId="28" applyFont="1" applyBorder="1" applyAlignment="1" applyProtection="1">
      <alignment vertical="center" wrapText="1"/>
      <protection hidden="1"/>
    </xf>
    <xf numFmtId="0" fontId="8" fillId="8" borderId="6" xfId="30" applyFont="1" applyFill="1" applyBorder="1" applyAlignment="1" applyProtection="1">
      <alignment horizontal="left" vertical="center" wrapText="1"/>
      <protection hidden="1"/>
    </xf>
    <xf numFmtId="0" fontId="8" fillId="0" borderId="0" xfId="0" quotePrefix="1" applyFont="1" applyAlignment="1">
      <alignment vertical="center" wrapText="1"/>
    </xf>
    <xf numFmtId="0" fontId="9" fillId="0" borderId="6" xfId="0" applyFont="1" applyBorder="1" applyAlignment="1" applyProtection="1">
      <alignment horizontal="center" vertical="center" wrapText="1"/>
      <protection hidden="1"/>
    </xf>
    <xf numFmtId="0" fontId="65" fillId="0" borderId="12" xfId="30" applyFont="1" applyBorder="1" applyAlignment="1" applyProtection="1">
      <alignment horizontal="center" vertical="center"/>
      <protection hidden="1"/>
    </xf>
    <xf numFmtId="0" fontId="8" fillId="0" borderId="55" xfId="0" applyFont="1" applyBorder="1" applyAlignment="1">
      <alignment vertical="center" wrapText="1"/>
    </xf>
    <xf numFmtId="0" fontId="8" fillId="0" borderId="56" xfId="0" applyFont="1" applyBorder="1" applyAlignment="1">
      <alignment vertical="center" wrapText="1"/>
    </xf>
    <xf numFmtId="0" fontId="8" fillId="0" borderId="0" xfId="0" applyFont="1" applyAlignment="1">
      <alignment vertical="center" wrapText="1"/>
    </xf>
    <xf numFmtId="0" fontId="8" fillId="0" borderId="0" xfId="30" applyFont="1" applyAlignment="1" applyProtection="1">
      <alignment horizontal="center" vertical="center"/>
      <protection hidden="1"/>
    </xf>
    <xf numFmtId="0" fontId="9" fillId="0" borderId="0" xfId="30" applyFont="1" applyAlignment="1" applyProtection="1">
      <alignment horizontal="center" vertical="center" wrapText="1"/>
      <protection hidden="1"/>
    </xf>
    <xf numFmtId="0" fontId="9" fillId="13" borderId="6" xfId="30" applyFont="1" applyFill="1" applyBorder="1" applyAlignment="1" applyProtection="1">
      <alignment horizontal="center" vertical="center" wrapText="1"/>
      <protection hidden="1"/>
    </xf>
    <xf numFmtId="0" fontId="9" fillId="13" borderId="6" xfId="28" applyFont="1" applyFill="1" applyBorder="1" applyAlignment="1" applyProtection="1">
      <alignment horizontal="center" vertical="center" wrapText="1"/>
      <protection hidden="1"/>
    </xf>
    <xf numFmtId="0" fontId="8" fillId="0" borderId="0" xfId="30" applyFont="1" applyAlignment="1" applyProtection="1">
      <alignment horizontal="left" vertical="center"/>
      <protection hidden="1"/>
    </xf>
    <xf numFmtId="0" fontId="9" fillId="0" borderId="12" xfId="30" applyFont="1" applyBorder="1" applyAlignment="1" applyProtection="1">
      <alignment vertical="center" wrapText="1"/>
      <protection hidden="1"/>
    </xf>
    <xf numFmtId="0" fontId="9" fillId="0" borderId="0" xfId="39" applyFont="1" applyAlignment="1" applyProtection="1">
      <alignment horizontal="center" vertical="center"/>
      <protection hidden="1"/>
    </xf>
    <xf numFmtId="0" fontId="3" fillId="0" borderId="0" xfId="0" applyFont="1" applyAlignment="1" applyProtection="1">
      <alignment horizontal="justify" vertical="top" wrapText="1"/>
      <protection hidden="1"/>
    </xf>
    <xf numFmtId="0" fontId="3" fillId="0" borderId="0" xfId="0" applyFont="1" applyAlignment="1" applyProtection="1">
      <alignment horizontal="justify" vertical="top"/>
      <protection hidden="1"/>
    </xf>
    <xf numFmtId="173" fontId="26" fillId="0" borderId="0" xfId="0" applyNumberFormat="1" applyFont="1" applyAlignment="1" applyProtection="1">
      <alignment horizontal="left" vertical="center"/>
      <protection hidden="1"/>
    </xf>
    <xf numFmtId="0" fontId="7" fillId="0" borderId="0" xfId="0" quotePrefix="1" applyFont="1" applyAlignment="1" applyProtection="1">
      <alignment vertical="center" wrapText="1"/>
      <protection hidden="1"/>
    </xf>
    <xf numFmtId="0" fontId="4" fillId="0" borderId="0" xfId="0" applyFont="1" applyAlignment="1" applyProtection="1">
      <alignment vertical="center"/>
      <protection hidden="1"/>
    </xf>
    <xf numFmtId="0" fontId="76" fillId="7" borderId="3" xfId="38" applyFont="1" applyFill="1" applyBorder="1" applyAlignment="1" applyProtection="1">
      <alignment horizontal="justify" vertical="center"/>
      <protection hidden="1"/>
    </xf>
    <xf numFmtId="0" fontId="76" fillId="7" borderId="9" xfId="38" applyFont="1" applyFill="1" applyBorder="1" applyAlignment="1" applyProtection="1">
      <alignment horizontal="justify" vertical="center"/>
      <protection hidden="1"/>
    </xf>
    <xf numFmtId="0" fontId="30" fillId="0" borderId="33" xfId="38" applyFont="1" applyBorder="1" applyAlignment="1" applyProtection="1">
      <alignment horizontal="center" vertical="center"/>
      <protection hidden="1"/>
    </xf>
    <xf numFmtId="0" fontId="30" fillId="0" borderId="15" xfId="38" applyFont="1" applyBorder="1" applyAlignment="1" applyProtection="1">
      <alignment horizontal="center" vertical="center"/>
      <protection hidden="1"/>
    </xf>
    <xf numFmtId="0" fontId="30" fillId="0" borderId="34" xfId="38" applyFont="1" applyBorder="1" applyAlignment="1" applyProtection="1">
      <alignment horizontal="center" vertical="center"/>
      <protection hidden="1"/>
    </xf>
    <xf numFmtId="0" fontId="30" fillId="0" borderId="13" xfId="38" applyFont="1" applyBorder="1" applyAlignment="1" applyProtection="1">
      <alignment horizontal="center" vertical="center"/>
      <protection hidden="1"/>
    </xf>
    <xf numFmtId="0" fontId="30" fillId="0" borderId="0" xfId="38" applyFont="1" applyAlignment="1" applyProtection="1">
      <alignment horizontal="center" vertical="center"/>
      <protection hidden="1"/>
    </xf>
    <xf numFmtId="0" fontId="30" fillId="0" borderId="10" xfId="38" applyFont="1" applyBorder="1" applyAlignment="1" applyProtection="1">
      <alignment horizontal="center" vertical="center"/>
      <protection hidden="1"/>
    </xf>
    <xf numFmtId="0" fontId="30" fillId="0" borderId="14" xfId="38" applyFont="1" applyBorder="1" applyAlignment="1" applyProtection="1">
      <alignment horizontal="center" vertical="center"/>
      <protection hidden="1"/>
    </xf>
    <xf numFmtId="0" fontId="30" fillId="0" borderId="4" xfId="38" applyFont="1" applyBorder="1" applyAlignment="1" applyProtection="1">
      <alignment horizontal="center" vertical="center"/>
      <protection hidden="1"/>
    </xf>
    <xf numFmtId="0" fontId="30" fillId="0" borderId="11" xfId="38" applyFont="1" applyBorder="1" applyAlignment="1" applyProtection="1">
      <alignment horizontal="center" vertical="center"/>
      <protection hidden="1"/>
    </xf>
    <xf numFmtId="0" fontId="49" fillId="0" borderId="8" xfId="38" applyFont="1" applyBorder="1" applyAlignment="1" applyProtection="1">
      <alignment horizontal="center" vertical="center" textRotation="180"/>
      <protection hidden="1"/>
    </xf>
    <xf numFmtId="0" fontId="49" fillId="0" borderId="17" xfId="38" applyFont="1" applyBorder="1" applyAlignment="1" applyProtection="1">
      <alignment horizontal="center" vertical="center" textRotation="180"/>
      <protection hidden="1"/>
    </xf>
    <xf numFmtId="0" fontId="49" fillId="0" borderId="16" xfId="38" applyFont="1" applyBorder="1" applyAlignment="1" applyProtection="1">
      <alignment horizontal="center" vertical="center" textRotation="180"/>
      <protection hidden="1"/>
    </xf>
    <xf numFmtId="0" fontId="49" fillId="0" borderId="8" xfId="38" applyFont="1" applyBorder="1" applyAlignment="1" applyProtection="1">
      <alignment horizontal="center" vertical="center" textRotation="90"/>
      <protection hidden="1"/>
    </xf>
    <xf numFmtId="0" fontId="49" fillId="0" borderId="17" xfId="38" applyFont="1" applyBorder="1" applyAlignment="1" applyProtection="1">
      <alignment horizontal="center" vertical="center" textRotation="90"/>
      <protection hidden="1"/>
    </xf>
    <xf numFmtId="0" fontId="49" fillId="0" borderId="16" xfId="38" applyFont="1" applyBorder="1" applyAlignment="1" applyProtection="1">
      <alignment horizontal="center" vertical="center" textRotation="90"/>
      <protection hidden="1"/>
    </xf>
    <xf numFmtId="0" fontId="63" fillId="0" borderId="0" xfId="38" applyFont="1"/>
    <xf numFmtId="0" fontId="62" fillId="0" borderId="5" xfId="38" applyFont="1" applyBorder="1" applyAlignment="1" applyProtection="1">
      <alignment horizontal="justify" vertical="center"/>
      <protection hidden="1"/>
    </xf>
    <xf numFmtId="0" fontId="62" fillId="0" borderId="26" xfId="38" applyFont="1" applyBorder="1" applyAlignment="1" applyProtection="1">
      <alignment horizontal="justify" vertical="center"/>
      <protection hidden="1"/>
    </xf>
    <xf numFmtId="0" fontId="9" fillId="3" borderId="3" xfId="38" applyFont="1" applyFill="1" applyBorder="1" applyAlignment="1" applyProtection="1">
      <alignment horizontal="center" vertical="center"/>
      <protection hidden="1"/>
    </xf>
    <xf numFmtId="0" fontId="10" fillId="10" borderId="0" xfId="38" applyFont="1" applyFill="1" applyAlignment="1" applyProtection="1">
      <alignment horizontal="justify" vertical="top" wrapText="1"/>
      <protection hidden="1"/>
    </xf>
    <xf numFmtId="0" fontId="46" fillId="11" borderId="0" xfId="38" applyFont="1" applyFill="1" applyAlignment="1" applyProtection="1">
      <alignment horizontal="center" vertical="center"/>
      <protection hidden="1"/>
    </xf>
    <xf numFmtId="0" fontId="8" fillId="0" borderId="15"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10" fillId="10" borderId="4" xfId="0" applyFont="1" applyFill="1" applyBorder="1" applyAlignment="1" applyProtection="1">
      <alignment horizontal="justify" vertical="top" wrapText="1"/>
      <protection hidden="1"/>
    </xf>
    <xf numFmtId="0" fontId="7" fillId="11" borderId="3" xfId="0" applyFont="1" applyFill="1" applyBorder="1" applyAlignment="1" applyProtection="1">
      <alignment horizontal="center" vertical="center"/>
      <protection hidden="1"/>
    </xf>
    <xf numFmtId="0" fontId="8" fillId="0" borderId="6" xfId="0" applyFont="1" applyBorder="1" applyAlignment="1" applyProtection="1">
      <alignment horizontal="justify" vertical="center" wrapText="1"/>
      <protection hidden="1"/>
    </xf>
    <xf numFmtId="0" fontId="8" fillId="0" borderId="6" xfId="36" applyFont="1" applyBorder="1" applyAlignment="1" applyProtection="1">
      <alignment horizontal="left" vertical="top" wrapText="1"/>
      <protection hidden="1"/>
    </xf>
    <xf numFmtId="0" fontId="8" fillId="0" borderId="6" xfId="0" applyFont="1" applyBorder="1" applyAlignment="1" applyProtection="1">
      <alignment horizontal="left" vertical="center" wrapText="1"/>
      <protection hidden="1"/>
    </xf>
    <xf numFmtId="0" fontId="9" fillId="0" borderId="0" xfId="0" applyFont="1" applyAlignment="1" applyProtection="1">
      <alignment horizontal="justify" vertical="center" wrapText="1"/>
      <protection hidden="1"/>
    </xf>
    <xf numFmtId="0" fontId="10" fillId="10" borderId="0" xfId="0" applyFont="1" applyFill="1" applyAlignment="1" applyProtection="1">
      <alignment horizontal="justify" vertical="top" wrapText="1"/>
      <protection hidden="1"/>
    </xf>
    <xf numFmtId="0" fontId="9" fillId="11" borderId="0" xfId="0" applyFont="1" applyFill="1" applyAlignment="1" applyProtection="1">
      <alignment horizontal="center" vertical="center"/>
      <protection hidden="1"/>
    </xf>
    <xf numFmtId="0" fontId="8" fillId="0" borderId="0" xfId="0" applyFont="1" applyAlignment="1" applyProtection="1">
      <alignment horizontal="justify" vertical="center"/>
      <protection hidden="1"/>
    </xf>
    <xf numFmtId="0" fontId="8" fillId="0" borderId="0" xfId="39" applyAlignment="1" applyProtection="1">
      <alignment horizontal="left" vertical="center" wrapText="1"/>
      <protection hidden="1"/>
    </xf>
    <xf numFmtId="0" fontId="9" fillId="0" borderId="0" xfId="0" applyFont="1" applyAlignment="1" applyProtection="1">
      <alignment horizontal="center" vertical="center"/>
      <protection hidden="1"/>
    </xf>
    <xf numFmtId="0" fontId="9" fillId="0" borderId="0" xfId="39" applyFont="1" applyAlignment="1" applyProtection="1">
      <alignment horizontal="left" vertical="center"/>
      <protection hidden="1"/>
    </xf>
    <xf numFmtId="0" fontId="4" fillId="0" borderId="22" xfId="28" applyFont="1" applyBorder="1" applyAlignment="1" applyProtection="1">
      <alignment horizontal="left" vertical="center" wrapText="1"/>
      <protection hidden="1"/>
    </xf>
    <xf numFmtId="0" fontId="4" fillId="0" borderId="23" xfId="28" applyFont="1" applyBorder="1" applyAlignment="1" applyProtection="1">
      <alignment horizontal="left" vertical="center" wrapText="1"/>
      <protection hidden="1"/>
    </xf>
    <xf numFmtId="0" fontId="7" fillId="0" borderId="12" xfId="28" applyFont="1" applyBorder="1" applyAlignment="1" applyProtection="1">
      <alignment horizontal="left" vertical="center" wrapText="1"/>
      <protection hidden="1"/>
    </xf>
    <xf numFmtId="0" fontId="7" fillId="0" borderId="9" xfId="28" applyFont="1" applyBorder="1" applyAlignment="1" applyProtection="1">
      <alignment horizontal="left" vertical="center" wrapText="1"/>
      <protection hidden="1"/>
    </xf>
    <xf numFmtId="0" fontId="7" fillId="0" borderId="32" xfId="28" applyFont="1" applyBorder="1" applyAlignment="1" applyProtection="1">
      <alignment horizontal="center" vertical="center" wrapText="1"/>
      <protection hidden="1"/>
    </xf>
    <xf numFmtId="0" fontId="7" fillId="0" borderId="46" xfId="28" applyFont="1" applyBorder="1" applyAlignment="1" applyProtection="1">
      <alignment horizontal="center" vertical="center" wrapText="1"/>
      <protection hidden="1"/>
    </xf>
    <xf numFmtId="0" fontId="7" fillId="0" borderId="3" xfId="28" applyFont="1" applyBorder="1" applyAlignment="1" applyProtection="1">
      <alignment horizontal="left" vertical="center" wrapText="1"/>
      <protection hidden="1"/>
    </xf>
    <xf numFmtId="0" fontId="7" fillId="0" borderId="21" xfId="28" applyFont="1" applyBorder="1" applyAlignment="1" applyProtection="1">
      <alignment horizontal="center" vertical="center" wrapText="1"/>
      <protection hidden="1"/>
    </xf>
    <xf numFmtId="0" fontId="7" fillId="0" borderId="18" xfId="28" applyFont="1" applyBorder="1" applyAlignment="1" applyProtection="1">
      <alignment horizontal="center" vertical="center" wrapText="1"/>
      <protection hidden="1"/>
    </xf>
    <xf numFmtId="0" fontId="7" fillId="0" borderId="33" xfId="28" applyFont="1" applyBorder="1" applyAlignment="1" applyProtection="1">
      <alignment horizontal="center" vertical="center" wrapText="1"/>
      <protection hidden="1"/>
    </xf>
    <xf numFmtId="0" fontId="7" fillId="0" borderId="47" xfId="28" applyFont="1" applyBorder="1" applyAlignment="1" applyProtection="1">
      <alignment horizontal="center" vertical="center" wrapText="1"/>
      <protection hidden="1"/>
    </xf>
    <xf numFmtId="0" fontId="7" fillId="0" borderId="34" xfId="28" applyFont="1" applyBorder="1" applyAlignment="1" applyProtection="1">
      <alignment horizontal="center" vertical="center" wrapText="1"/>
      <protection hidden="1"/>
    </xf>
    <xf numFmtId="0" fontId="7" fillId="0" borderId="48" xfId="28" applyFont="1" applyBorder="1" applyAlignment="1" applyProtection="1">
      <alignment horizontal="center" vertical="center" wrapText="1"/>
      <protection hidden="1"/>
    </xf>
    <xf numFmtId="0" fontId="4" fillId="0" borderId="21" xfId="28" applyFont="1" applyBorder="1" applyAlignment="1" applyProtection="1">
      <alignment horizontal="left" vertical="center" wrapText="1"/>
      <protection hidden="1"/>
    </xf>
    <xf numFmtId="0" fontId="4" fillId="0" borderId="18" xfId="28" applyFont="1" applyBorder="1" applyAlignment="1" applyProtection="1">
      <alignment horizontal="left" vertical="center" wrapText="1"/>
      <protection hidden="1"/>
    </xf>
    <xf numFmtId="0" fontId="52" fillId="0" borderId="0" xfId="28" applyFont="1" applyAlignment="1" applyProtection="1">
      <alignment horizontal="justify" vertical="top" wrapText="1"/>
      <protection hidden="1"/>
    </xf>
    <xf numFmtId="0" fontId="7" fillId="0" borderId="43" xfId="28" applyFont="1" applyBorder="1" applyAlignment="1" applyProtection="1">
      <alignment horizontal="left" vertical="top"/>
      <protection hidden="1"/>
    </xf>
    <xf numFmtId="0" fontId="52" fillId="2" borderId="29" xfId="28" applyFont="1" applyFill="1" applyBorder="1" applyAlignment="1" applyProtection="1">
      <alignment horizontal="left" vertical="center" wrapText="1"/>
      <protection locked="0"/>
    </xf>
    <xf numFmtId="0" fontId="4" fillId="2" borderId="12" xfId="28" applyFont="1" applyFill="1" applyBorder="1" applyAlignment="1" applyProtection="1">
      <alignment horizontal="left" vertical="center" wrapText="1"/>
      <protection locked="0"/>
    </xf>
    <xf numFmtId="0" fontId="4" fillId="2" borderId="9" xfId="28" applyFont="1" applyFill="1" applyBorder="1" applyAlignment="1" applyProtection="1">
      <alignment horizontal="left" vertical="center" wrapText="1"/>
      <protection locked="0"/>
    </xf>
    <xf numFmtId="0" fontId="4" fillId="0" borderId="32" xfId="28" applyFont="1" applyBorder="1" applyAlignment="1" applyProtection="1">
      <alignment horizontal="justify" vertical="top" wrapText="1"/>
      <protection hidden="1"/>
    </xf>
    <xf numFmtId="0" fontId="4" fillId="0" borderId="46" xfId="28" applyFont="1" applyBorder="1" applyAlignment="1" applyProtection="1">
      <alignment horizontal="justify" vertical="top" wrapText="1"/>
      <protection hidden="1"/>
    </xf>
    <xf numFmtId="0" fontId="4" fillId="8" borderId="32" xfId="28" applyFont="1" applyFill="1" applyBorder="1" applyAlignment="1" applyProtection="1">
      <alignment horizontal="left" vertical="center" wrapText="1"/>
      <protection locked="0"/>
    </xf>
    <xf numFmtId="0" fontId="4" fillId="8" borderId="46" xfId="28" applyFont="1" applyFill="1" applyBorder="1" applyAlignment="1" applyProtection="1">
      <alignment horizontal="left" vertical="center" wrapText="1"/>
      <protection locked="0"/>
    </xf>
    <xf numFmtId="0" fontId="52" fillId="0" borderId="15" xfId="28" applyFont="1" applyBorder="1" applyAlignment="1" applyProtection="1">
      <alignment horizontal="left" vertical="top" wrapText="1"/>
      <protection hidden="1"/>
    </xf>
    <xf numFmtId="0" fontId="52" fillId="0" borderId="34" xfId="28" applyFont="1" applyBorder="1" applyAlignment="1" applyProtection="1">
      <alignment horizontal="left" vertical="top" wrapText="1"/>
      <protection hidden="1"/>
    </xf>
    <xf numFmtId="0" fontId="4" fillId="0" borderId="21" xfId="28" applyFont="1" applyBorder="1" applyAlignment="1" applyProtection="1">
      <alignment horizontal="center" vertical="center" wrapText="1"/>
      <protection hidden="1"/>
    </xf>
    <xf numFmtId="0" fontId="4" fillId="0" borderId="18" xfId="28" applyFont="1" applyBorder="1" applyAlignment="1" applyProtection="1">
      <alignment horizontal="center" vertical="center" wrapText="1"/>
      <protection hidden="1"/>
    </xf>
    <xf numFmtId="0" fontId="4" fillId="2" borderId="22" xfId="28" applyFont="1" applyFill="1" applyBorder="1" applyAlignment="1" applyProtection="1">
      <alignment horizontal="left" vertical="center" wrapText="1"/>
      <protection locked="0"/>
    </xf>
    <xf numFmtId="0" fontId="4" fillId="2" borderId="23" xfId="28" applyFont="1" applyFill="1" applyBorder="1" applyAlignment="1" applyProtection="1">
      <alignment horizontal="left" vertical="center" wrapText="1"/>
      <protection locked="0"/>
    </xf>
    <xf numFmtId="0" fontId="52" fillId="0" borderId="0" xfId="28" applyFont="1" applyAlignment="1" applyProtection="1">
      <alignment horizontal="justify" vertical="top"/>
      <protection hidden="1"/>
    </xf>
    <xf numFmtId="0" fontId="4" fillId="2" borderId="6" xfId="28" applyFont="1" applyFill="1" applyBorder="1" applyAlignment="1" applyProtection="1">
      <alignment horizontal="center" vertical="top" wrapText="1"/>
      <protection locked="0"/>
    </xf>
    <xf numFmtId="0" fontId="4" fillId="2" borderId="6" xfId="28" applyFont="1" applyFill="1" applyBorder="1" applyAlignment="1" applyProtection="1">
      <alignment horizontal="center" vertical="top"/>
      <protection locked="0"/>
    </xf>
    <xf numFmtId="0" fontId="4" fillId="0" borderId="12" xfId="28" applyFont="1" applyBorder="1" applyAlignment="1" applyProtection="1">
      <alignment horizontal="left" vertical="center" wrapText="1"/>
      <protection hidden="1"/>
    </xf>
    <xf numFmtId="0" fontId="4" fillId="0" borderId="3" xfId="28" applyFont="1" applyBorder="1" applyAlignment="1" applyProtection="1">
      <alignment horizontal="left" vertical="center" wrapText="1"/>
      <protection hidden="1"/>
    </xf>
    <xf numFmtId="0" fontId="4" fillId="0" borderId="9" xfId="28" applyFont="1" applyBorder="1" applyAlignment="1" applyProtection="1">
      <alignment horizontal="left" vertical="center" wrapText="1"/>
      <protection hidden="1"/>
    </xf>
    <xf numFmtId="0" fontId="9" fillId="0" borderId="12" xfId="28" applyFont="1" applyBorder="1" applyAlignment="1" applyProtection="1">
      <alignment horizontal="left" vertical="center" wrapText="1"/>
      <protection hidden="1"/>
    </xf>
    <xf numFmtId="0" fontId="9" fillId="0" borderId="3" xfId="28" applyFont="1" applyBorder="1" applyAlignment="1" applyProtection="1">
      <alignment horizontal="left" vertical="center" wrapText="1"/>
      <protection hidden="1"/>
    </xf>
    <xf numFmtId="0" fontId="9" fillId="0" borderId="9" xfId="28" applyFont="1" applyBorder="1" applyAlignment="1" applyProtection="1">
      <alignment horizontal="left" vertical="center" wrapText="1"/>
      <protection hidden="1"/>
    </xf>
    <xf numFmtId="0" fontId="4" fillId="0" borderId="12" xfId="28" applyFont="1" applyBorder="1" applyAlignment="1" applyProtection="1">
      <alignment horizontal="justify" vertical="center" wrapText="1"/>
      <protection hidden="1"/>
    </xf>
    <xf numFmtId="0" fontId="4" fillId="0" borderId="9" xfId="28" applyFont="1" applyBorder="1" applyAlignment="1" applyProtection="1">
      <alignment horizontal="justify" vertical="center" wrapText="1"/>
      <protection hidden="1"/>
    </xf>
    <xf numFmtId="0" fontId="4" fillId="0" borderId="0" xfId="28" applyFont="1" applyAlignment="1" applyProtection="1">
      <alignment horizontal="justify" vertical="top" wrapText="1"/>
      <protection hidden="1"/>
    </xf>
    <xf numFmtId="0" fontId="4" fillId="2" borderId="3" xfId="28" applyFont="1" applyFill="1" applyBorder="1" applyAlignment="1" applyProtection="1">
      <alignment horizontal="center" vertical="top" wrapText="1"/>
      <protection locked="0"/>
    </xf>
    <xf numFmtId="0" fontId="4" fillId="2" borderId="9" xfId="28" applyFont="1" applyFill="1" applyBorder="1" applyAlignment="1" applyProtection="1">
      <alignment horizontal="center" vertical="top" wrapText="1"/>
      <protection locked="0"/>
    </xf>
    <xf numFmtId="0" fontId="4" fillId="0" borderId="12" xfId="28" applyFont="1" applyBorder="1" applyAlignment="1" applyProtection="1">
      <alignment horizontal="left" vertical="top" wrapText="1"/>
      <protection hidden="1"/>
    </xf>
    <xf numFmtId="0" fontId="4" fillId="0" borderId="3" xfId="28" applyFont="1" applyBorder="1" applyAlignment="1" applyProtection="1">
      <alignment horizontal="left" vertical="top" wrapText="1"/>
      <protection hidden="1"/>
    </xf>
    <xf numFmtId="0" fontId="4" fillId="0" borderId="9" xfId="28" applyFont="1" applyBorder="1" applyAlignment="1" applyProtection="1">
      <alignment horizontal="left" vertical="top" wrapText="1"/>
      <protection hidden="1"/>
    </xf>
    <xf numFmtId="0" fontId="4" fillId="2" borderId="12" xfId="28" applyFont="1" applyFill="1" applyBorder="1" applyAlignment="1">
      <alignment horizontal="center" vertical="top" wrapText="1"/>
    </xf>
    <xf numFmtId="0" fontId="4" fillId="2" borderId="9" xfId="28" applyFont="1" applyFill="1" applyBorder="1" applyAlignment="1">
      <alignment horizontal="center" vertical="top" wrapText="1"/>
    </xf>
    <xf numFmtId="0" fontId="4" fillId="0" borderId="15" xfId="28" applyFont="1" applyBorder="1" applyAlignment="1" applyProtection="1">
      <alignment horizontal="left" vertical="top"/>
      <protection hidden="1"/>
    </xf>
    <xf numFmtId="0" fontId="52" fillId="2" borderId="44" xfId="28" applyFont="1" applyFill="1" applyBorder="1" applyAlignment="1" applyProtection="1">
      <alignment horizontal="left" vertical="center" wrapText="1"/>
      <protection locked="0"/>
    </xf>
    <xf numFmtId="0" fontId="52" fillId="2" borderId="5" xfId="28" applyFont="1" applyFill="1" applyBorder="1" applyAlignment="1" applyProtection="1">
      <alignment horizontal="left" vertical="center" wrapText="1"/>
      <protection locked="0"/>
    </xf>
    <xf numFmtId="0" fontId="52" fillId="2" borderId="45" xfId="28" applyFont="1" applyFill="1" applyBorder="1" applyAlignment="1" applyProtection="1">
      <alignment horizontal="left" vertical="center" wrapText="1"/>
      <protection locked="0"/>
    </xf>
    <xf numFmtId="0" fontId="7" fillId="0" borderId="0" xfId="28" applyFont="1" applyAlignment="1" applyProtection="1">
      <alignment vertical="top" wrapText="1"/>
      <protection hidden="1"/>
    </xf>
    <xf numFmtId="0" fontId="52" fillId="0" borderId="3" xfId="28" applyFont="1" applyBorder="1" applyAlignment="1" applyProtection="1">
      <alignment horizontal="left" vertical="top" wrapText="1"/>
      <protection hidden="1"/>
    </xf>
    <xf numFmtId="0" fontId="52" fillId="0" borderId="9" xfId="28" applyFont="1" applyBorder="1" applyAlignment="1" applyProtection="1">
      <alignment horizontal="left" vertical="top" wrapText="1"/>
      <protection hidden="1"/>
    </xf>
    <xf numFmtId="0" fontId="4" fillId="0" borderId="1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left" vertical="top" wrapText="1"/>
    </xf>
    <xf numFmtId="0" fontId="4" fillId="0" borderId="14" xfId="0" applyFont="1" applyBorder="1" applyAlignment="1">
      <alignment horizontal="left" vertical="top" wrapText="1"/>
    </xf>
    <xf numFmtId="0" fontId="4" fillId="0" borderId="4" xfId="0" applyFont="1" applyBorder="1" applyAlignment="1">
      <alignment horizontal="left" vertical="top" wrapText="1"/>
    </xf>
    <xf numFmtId="0" fontId="4" fillId="0" borderId="11" xfId="0" applyFont="1" applyBorder="1" applyAlignment="1">
      <alignment horizontal="left" vertical="top" wrapText="1"/>
    </xf>
    <xf numFmtId="0" fontId="4" fillId="0" borderId="6" xfId="0" applyFont="1" applyBorder="1" applyAlignment="1">
      <alignment horizontal="left" vertical="top" wrapText="1"/>
    </xf>
    <xf numFmtId="0" fontId="4" fillId="8" borderId="12" xfId="28" applyFont="1" applyFill="1" applyBorder="1" applyAlignment="1" applyProtection="1">
      <alignment horizontal="left" vertical="top" wrapText="1"/>
      <protection locked="0" hidden="1"/>
    </xf>
    <xf numFmtId="0" fontId="4" fillId="8" borderId="3" xfId="28" applyFont="1" applyFill="1" applyBorder="1" applyAlignment="1" applyProtection="1">
      <alignment horizontal="left" vertical="top" wrapText="1"/>
      <protection locked="0" hidden="1"/>
    </xf>
    <xf numFmtId="0" fontId="4" fillId="8" borderId="9" xfId="28" applyFont="1" applyFill="1" applyBorder="1" applyAlignment="1" applyProtection="1">
      <alignment horizontal="left" vertical="top" wrapText="1"/>
      <protection locked="0" hidden="1"/>
    </xf>
    <xf numFmtId="0" fontId="4" fillId="0" borderId="12" xfId="0" applyFont="1" applyBorder="1" applyAlignment="1">
      <alignment horizontal="left" vertical="top" wrapText="1"/>
    </xf>
    <xf numFmtId="0" fontId="4" fillId="0" borderId="3" xfId="0" applyFont="1" applyBorder="1" applyAlignment="1">
      <alignment horizontal="left" vertical="top" wrapText="1"/>
    </xf>
    <xf numFmtId="0" fontId="4" fillId="0" borderId="9" xfId="0" applyFont="1" applyBorder="1" applyAlignment="1">
      <alignment horizontal="left" vertical="top" wrapText="1"/>
    </xf>
    <xf numFmtId="0" fontId="4" fillId="0" borderId="0" xfId="28" applyFont="1" applyAlignment="1" applyProtection="1">
      <alignment horizontal="center" vertical="top"/>
      <protection hidden="1"/>
    </xf>
    <xf numFmtId="0" fontId="7" fillId="0" borderId="12" xfId="28" applyFont="1" applyBorder="1" applyAlignment="1" applyProtection="1">
      <alignment horizontal="left" vertical="top"/>
      <protection hidden="1"/>
    </xf>
    <xf numFmtId="0" fontId="7" fillId="0" borderId="3" xfId="28" applyFont="1" applyBorder="1" applyAlignment="1" applyProtection="1">
      <alignment horizontal="left" vertical="top"/>
      <protection hidden="1"/>
    </xf>
    <xf numFmtId="0" fontId="7" fillId="0" borderId="9" xfId="28" applyFont="1" applyBorder="1" applyAlignment="1" applyProtection="1">
      <alignment horizontal="left" vertical="top"/>
      <protection hidden="1"/>
    </xf>
    <xf numFmtId="0" fontId="4" fillId="0" borderId="6" xfId="0" applyFont="1" applyBorder="1" applyAlignment="1">
      <alignment horizontal="right" vertical="top" wrapText="1"/>
    </xf>
    <xf numFmtId="0" fontId="60" fillId="0" borderId="12" xfId="28" applyFont="1" applyBorder="1" applyAlignment="1" applyProtection="1">
      <alignment horizontal="left" vertical="top" wrapText="1"/>
      <protection hidden="1"/>
    </xf>
    <xf numFmtId="0" fontId="60" fillId="0" borderId="3" xfId="28" applyFont="1" applyBorder="1" applyAlignment="1" applyProtection="1">
      <alignment horizontal="left" vertical="top" wrapText="1"/>
      <protection hidden="1"/>
    </xf>
    <xf numFmtId="0" fontId="60" fillId="0" borderId="9" xfId="28" applyFont="1" applyBorder="1" applyAlignment="1" applyProtection="1">
      <alignment horizontal="left" vertical="top" wrapText="1"/>
      <protection hidden="1"/>
    </xf>
    <xf numFmtId="0" fontId="52" fillId="0" borderId="12" xfId="28" applyFont="1" applyBorder="1" applyAlignment="1" applyProtection="1">
      <alignment horizontal="left" vertical="top" wrapText="1"/>
      <protection hidden="1"/>
    </xf>
    <xf numFmtId="0" fontId="69" fillId="0" borderId="12" xfId="28" applyFont="1" applyBorder="1" applyAlignment="1" applyProtection="1">
      <alignment horizontal="left" vertical="top" wrapText="1"/>
      <protection hidden="1"/>
    </xf>
    <xf numFmtId="0" fontId="69" fillId="0" borderId="3" xfId="28" applyFont="1" applyBorder="1" applyAlignment="1" applyProtection="1">
      <alignment horizontal="left" vertical="top" wrapText="1"/>
      <protection hidden="1"/>
    </xf>
    <xf numFmtId="0" fontId="69" fillId="0" borderId="9" xfId="28" applyFont="1" applyBorder="1" applyAlignment="1" applyProtection="1">
      <alignment horizontal="left" vertical="top" wrapText="1"/>
      <protection hidden="1"/>
    </xf>
    <xf numFmtId="0" fontId="4" fillId="0" borderId="8" xfId="28" applyFont="1" applyBorder="1" applyAlignment="1" applyProtection="1">
      <alignment horizontal="center" vertical="top"/>
      <protection hidden="1"/>
    </xf>
    <xf numFmtId="0" fontId="4" fillId="0" borderId="17" xfId="28" applyFont="1" applyBorder="1" applyAlignment="1" applyProtection="1">
      <alignment horizontal="center" vertical="top"/>
      <protection hidden="1"/>
    </xf>
    <xf numFmtId="0" fontId="4" fillId="0" borderId="16" xfId="28" applyFont="1" applyBorder="1" applyAlignment="1" applyProtection="1">
      <alignment horizontal="center" vertical="top"/>
      <protection hidden="1"/>
    </xf>
    <xf numFmtId="0" fontId="4" fillId="0" borderId="3" xfId="28" applyFont="1" applyBorder="1" applyAlignment="1">
      <alignment horizontal="center" vertical="top" wrapText="1"/>
    </xf>
    <xf numFmtId="0" fontId="4" fillId="0" borderId="9" xfId="28" applyFont="1" applyBorder="1" applyAlignment="1">
      <alignment horizontal="center" vertical="top" wrapText="1"/>
    </xf>
    <xf numFmtId="0" fontId="4" fillId="0" borderId="12" xfId="28" applyFont="1" applyBorder="1" applyAlignment="1">
      <alignment horizontal="center" vertical="top" wrapText="1"/>
    </xf>
    <xf numFmtId="0" fontId="4" fillId="0" borderId="12" xfId="28" applyFont="1" applyBorder="1" applyAlignment="1" applyProtection="1">
      <alignment horizontal="center" vertical="top"/>
      <protection hidden="1"/>
    </xf>
    <xf numFmtId="0" fontId="4" fillId="0" borderId="3" xfId="28" applyFont="1" applyBorder="1" applyAlignment="1" applyProtection="1">
      <alignment horizontal="center" vertical="top"/>
      <protection hidden="1"/>
    </xf>
    <xf numFmtId="0" fontId="4" fillId="0" borderId="9" xfId="28" applyFont="1" applyBorder="1" applyAlignment="1" applyProtection="1">
      <alignment horizontal="center" vertical="top"/>
      <protection hidden="1"/>
    </xf>
    <xf numFmtId="0" fontId="7" fillId="2" borderId="13" xfId="28" applyFont="1" applyFill="1" applyBorder="1" applyAlignment="1" applyProtection="1">
      <alignment horizontal="left" vertical="center" wrapText="1"/>
      <protection hidden="1"/>
    </xf>
    <xf numFmtId="0" fontId="7" fillId="2" borderId="10" xfId="28" applyFont="1" applyFill="1" applyBorder="1" applyAlignment="1" applyProtection="1">
      <alignment horizontal="left" vertical="center" wrapText="1"/>
      <protection hidden="1"/>
    </xf>
    <xf numFmtId="0" fontId="4" fillId="2" borderId="6" xfId="28" applyFont="1" applyFill="1" applyBorder="1" applyAlignment="1" applyProtection="1">
      <alignment vertical="center" wrapText="1"/>
      <protection locked="0"/>
    </xf>
    <xf numFmtId="0" fontId="4" fillId="0" borderId="13" xfId="28" applyFont="1" applyBorder="1" applyAlignment="1" applyProtection="1">
      <alignment horizontal="left" vertical="top" wrapText="1"/>
      <protection hidden="1"/>
    </xf>
    <xf numFmtId="0" fontId="4" fillId="0" borderId="0" xfId="28" applyFont="1" applyAlignment="1" applyProtection="1">
      <alignment horizontal="left" vertical="top" wrapText="1"/>
      <protection hidden="1"/>
    </xf>
    <xf numFmtId="0" fontId="4" fillId="0" borderId="10" xfId="28" applyFont="1" applyBorder="1" applyAlignment="1" applyProtection="1">
      <alignment horizontal="left" vertical="top" wrapText="1"/>
      <protection hidden="1"/>
    </xf>
    <xf numFmtId="0" fontId="4" fillId="0" borderId="0" xfId="28" applyFont="1" applyAlignment="1" applyProtection="1">
      <alignment horizontal="left"/>
      <protection hidden="1"/>
    </xf>
    <xf numFmtId="0" fontId="52" fillId="0" borderId="0" xfId="28" applyFont="1" applyAlignment="1" applyProtection="1">
      <alignment horizontal="left" vertical="top"/>
      <protection hidden="1"/>
    </xf>
    <xf numFmtId="0" fontId="67" fillId="0" borderId="12" xfId="28" applyFont="1" applyBorder="1" applyAlignment="1" applyProtection="1">
      <alignment horizontal="left" vertical="top" wrapText="1"/>
      <protection hidden="1"/>
    </xf>
    <xf numFmtId="0" fontId="67" fillId="0" borderId="3" xfId="28" applyFont="1" applyBorder="1" applyAlignment="1" applyProtection="1">
      <alignment horizontal="left" vertical="top" wrapText="1"/>
      <protection hidden="1"/>
    </xf>
    <xf numFmtId="0" fontId="67" fillId="0" borderId="9" xfId="28" applyFont="1" applyBorder="1" applyAlignment="1" applyProtection="1">
      <alignment horizontal="left" vertical="top" wrapText="1"/>
      <protection hidden="1"/>
    </xf>
    <xf numFmtId="0" fontId="4" fillId="2" borderId="14" xfId="28" applyFont="1" applyFill="1" applyBorder="1" applyAlignment="1" applyProtection="1">
      <alignment horizontal="left" vertical="top" wrapText="1"/>
      <protection hidden="1"/>
    </xf>
    <xf numFmtId="0" fontId="4" fillId="2" borderId="11" xfId="28" applyFont="1" applyFill="1" applyBorder="1" applyAlignment="1" applyProtection="1">
      <alignment horizontal="left" vertical="top" wrapText="1"/>
      <protection hidden="1"/>
    </xf>
    <xf numFmtId="0" fontId="4" fillId="2" borderId="13" xfId="28" applyFont="1" applyFill="1" applyBorder="1" applyAlignment="1" applyProtection="1">
      <alignment horizontal="left" vertical="top" wrapText="1"/>
      <protection hidden="1"/>
    </xf>
    <xf numFmtId="0" fontId="4" fillId="2" borderId="10" xfId="28" applyFont="1" applyFill="1" applyBorder="1" applyAlignment="1" applyProtection="1">
      <alignment horizontal="left" vertical="top" wrapText="1"/>
      <protection hidden="1"/>
    </xf>
    <xf numFmtId="0" fontId="4" fillId="0" borderId="12" xfId="28" applyFont="1" applyBorder="1" applyAlignment="1" applyProtection="1">
      <alignment horizontal="center"/>
      <protection hidden="1"/>
    </xf>
    <xf numFmtId="0" fontId="4" fillId="0" borderId="3" xfId="28" applyFont="1" applyBorder="1" applyAlignment="1" applyProtection="1">
      <alignment horizontal="center"/>
      <protection hidden="1"/>
    </xf>
    <xf numFmtId="0" fontId="4" fillId="0" borderId="9" xfId="28" applyFont="1" applyBorder="1" applyAlignment="1" applyProtection="1">
      <alignment horizontal="center"/>
      <protection hidden="1"/>
    </xf>
    <xf numFmtId="0" fontId="4" fillId="0" borderId="6" xfId="28" applyFont="1" applyBorder="1" applyAlignment="1" applyProtection="1">
      <alignment horizontal="left" vertical="top" wrapText="1"/>
      <protection hidden="1"/>
    </xf>
    <xf numFmtId="0" fontId="4" fillId="0" borderId="12" xfId="28" applyFont="1" applyBorder="1" applyAlignment="1" applyProtection="1">
      <alignment horizontal="center" vertical="center" wrapText="1"/>
      <protection hidden="1"/>
    </xf>
    <xf numFmtId="0" fontId="4" fillId="0" borderId="3" xfId="28" applyFont="1" applyBorder="1" applyAlignment="1" applyProtection="1">
      <alignment horizontal="center" vertical="center" wrapText="1"/>
      <protection hidden="1"/>
    </xf>
    <xf numFmtId="0" fontId="4" fillId="0" borderId="9" xfId="28" applyFont="1" applyBorder="1" applyAlignment="1" applyProtection="1">
      <alignment horizontal="center" vertical="center" wrapText="1"/>
      <protection hidden="1"/>
    </xf>
    <xf numFmtId="0" fontId="4" fillId="2" borderId="6" xfId="28" applyFont="1" applyFill="1" applyBorder="1" applyAlignment="1" applyProtection="1">
      <alignment horizontal="left" vertical="center" wrapText="1"/>
      <protection locked="0"/>
    </xf>
    <xf numFmtId="0" fontId="60" fillId="0" borderId="6" xfId="28" applyFont="1" applyBorder="1" applyAlignment="1" applyProtection="1">
      <alignment horizontal="center" vertical="center" wrapText="1"/>
      <protection hidden="1"/>
    </xf>
    <xf numFmtId="173" fontId="7" fillId="0" borderId="0" xfId="28" applyNumberFormat="1" applyFont="1" applyAlignment="1" applyProtection="1">
      <alignment horizontal="left" vertical="center"/>
      <protection hidden="1"/>
    </xf>
    <xf numFmtId="0" fontId="7" fillId="0" borderId="0" xfId="28" applyFont="1" applyAlignment="1" applyProtection="1">
      <alignment horizontal="left" vertical="center"/>
      <protection hidden="1"/>
    </xf>
    <xf numFmtId="0" fontId="4" fillId="0" borderId="32" xfId="28" applyFont="1" applyBorder="1" applyAlignment="1" applyProtection="1">
      <alignment horizontal="left" vertical="center" wrapText="1"/>
      <protection hidden="1"/>
    </xf>
    <xf numFmtId="0" fontId="4" fillId="0" borderId="46" xfId="28" applyFont="1" applyBorder="1" applyAlignment="1" applyProtection="1">
      <alignment horizontal="left" vertical="center" wrapText="1"/>
      <protection hidden="1"/>
    </xf>
    <xf numFmtId="0" fontId="4" fillId="2" borderId="21" xfId="28" applyFont="1" applyFill="1" applyBorder="1" applyAlignment="1" applyProtection="1">
      <alignment horizontal="left" vertical="center" wrapText="1"/>
      <protection locked="0"/>
    </xf>
    <xf numFmtId="0" fontId="4" fillId="2" borderId="18" xfId="28" applyFont="1" applyFill="1" applyBorder="1" applyAlignment="1" applyProtection="1">
      <alignment horizontal="left" vertical="center" wrapText="1"/>
      <protection locked="0"/>
    </xf>
    <xf numFmtId="0" fontId="4" fillId="0" borderId="0" xfId="28" applyFont="1" applyAlignment="1" applyProtection="1">
      <alignment horizontal="left" vertical="top"/>
      <protection hidden="1"/>
    </xf>
    <xf numFmtId="0" fontId="7" fillId="0" borderId="0" xfId="28" applyFont="1" applyAlignment="1" applyProtection="1">
      <alignment horizontal="center" vertical="top" wrapText="1"/>
      <protection hidden="1"/>
    </xf>
    <xf numFmtId="0" fontId="4" fillId="0" borderId="15" xfId="28" applyFont="1" applyBorder="1" applyAlignment="1" applyProtection="1">
      <alignment horizontal="left" vertical="top" wrapText="1"/>
      <protection hidden="1"/>
    </xf>
    <xf numFmtId="0" fontId="4" fillId="0" borderId="34" xfId="28" applyFont="1" applyBorder="1" applyAlignment="1" applyProtection="1">
      <alignment horizontal="left" vertical="top" wrapText="1"/>
      <protection hidden="1"/>
    </xf>
    <xf numFmtId="0" fontId="4" fillId="8" borderId="6" xfId="28" applyFont="1" applyFill="1" applyBorder="1" applyAlignment="1" applyProtection="1">
      <alignment horizontal="left" vertical="top" wrapText="1"/>
      <protection locked="0" hidden="1"/>
    </xf>
    <xf numFmtId="0" fontId="4" fillId="8" borderId="6" xfId="28" applyFont="1" applyFill="1" applyBorder="1" applyAlignment="1" applyProtection="1">
      <alignment horizontal="center" vertical="top" wrapText="1"/>
      <protection locked="0" hidden="1"/>
    </xf>
    <xf numFmtId="0" fontId="9" fillId="0" borderId="6" xfId="28" applyFont="1" applyBorder="1" applyAlignment="1" applyProtection="1">
      <alignment horizontal="center" vertical="center" wrapText="1"/>
      <protection hidden="1"/>
    </xf>
    <xf numFmtId="0" fontId="4" fillId="0" borderId="10" xfId="28" applyFont="1" applyBorder="1" applyAlignment="1" applyProtection="1">
      <alignment horizontal="left" vertical="center" wrapText="1"/>
      <protection hidden="1"/>
    </xf>
    <xf numFmtId="0" fontId="4" fillId="0" borderId="17" xfId="28" applyFont="1" applyBorder="1" applyAlignment="1" applyProtection="1">
      <alignment horizontal="left" vertical="center" wrapText="1"/>
      <protection hidden="1"/>
    </xf>
    <xf numFmtId="0" fontId="4" fillId="0" borderId="49" xfId="28" applyFont="1" applyBorder="1" applyAlignment="1" applyProtection="1">
      <alignment horizontal="left" vertical="center" wrapText="1"/>
      <protection hidden="1"/>
    </xf>
    <xf numFmtId="0" fontId="4" fillId="0" borderId="50" xfId="28" applyFont="1" applyBorder="1" applyAlignment="1" applyProtection="1">
      <alignment horizontal="left" vertical="center" wrapText="1"/>
      <protection hidden="1"/>
    </xf>
    <xf numFmtId="0" fontId="7" fillId="0" borderId="6" xfId="28" applyFont="1" applyBorder="1" applyAlignment="1" applyProtection="1">
      <alignment horizontal="left" vertical="center" wrapText="1"/>
      <protection hidden="1"/>
    </xf>
    <xf numFmtId="0" fontId="4" fillId="0" borderId="35" xfId="28" applyFont="1" applyBorder="1" applyAlignment="1" applyProtection="1">
      <alignment horizontal="center" vertical="center" wrapText="1"/>
      <protection hidden="1"/>
    </xf>
    <xf numFmtId="0" fontId="4" fillId="0" borderId="36" xfId="28" applyFont="1" applyBorder="1" applyAlignment="1" applyProtection="1">
      <alignment horizontal="center" vertical="center" wrapText="1"/>
      <protection hidden="1"/>
    </xf>
    <xf numFmtId="0" fontId="7" fillId="0" borderId="24" xfId="28" applyFont="1" applyBorder="1" applyAlignment="1" applyProtection="1">
      <alignment horizontal="center" vertical="center" wrapText="1"/>
      <protection hidden="1"/>
    </xf>
    <xf numFmtId="0" fontId="7" fillId="0" borderId="25" xfId="28" applyFont="1" applyBorder="1" applyAlignment="1" applyProtection="1">
      <alignment horizontal="center" vertical="center" wrapText="1"/>
      <protection hidden="1"/>
    </xf>
    <xf numFmtId="0" fontId="4" fillId="2" borderId="37" xfId="28" applyFont="1" applyFill="1" applyBorder="1" applyAlignment="1" applyProtection="1">
      <alignment horizontal="left" vertical="center" wrapText="1"/>
      <protection locked="0"/>
    </xf>
    <xf numFmtId="0" fontId="4" fillId="2" borderId="38" xfId="28" applyFont="1" applyFill="1" applyBorder="1" applyAlignment="1" applyProtection="1">
      <alignment horizontal="left" vertical="center" wrapText="1"/>
      <protection locked="0"/>
    </xf>
    <xf numFmtId="0" fontId="4" fillId="8" borderId="41" xfId="28" applyFont="1" applyFill="1" applyBorder="1" applyAlignment="1" applyProtection="1">
      <alignment horizontal="left" vertical="center" wrapText="1"/>
      <protection locked="0"/>
    </xf>
    <xf numFmtId="0" fontId="4" fillId="2" borderId="42" xfId="28" applyFont="1" applyFill="1" applyBorder="1" applyAlignment="1" applyProtection="1">
      <alignment horizontal="left" vertical="center" wrapText="1"/>
      <protection locked="0"/>
    </xf>
    <xf numFmtId="0" fontId="4" fillId="2" borderId="35" xfId="28" applyFont="1" applyFill="1" applyBorder="1" applyAlignment="1" applyProtection="1">
      <alignment horizontal="left" vertical="center" wrapText="1"/>
      <protection locked="0"/>
    </xf>
    <xf numFmtId="0" fontId="4" fillId="2" borderId="36" xfId="28" applyFont="1" applyFill="1" applyBorder="1" applyAlignment="1" applyProtection="1">
      <alignment horizontal="left" vertical="center" wrapText="1"/>
      <protection locked="0"/>
    </xf>
    <xf numFmtId="0" fontId="7" fillId="0" borderId="4" xfId="28" applyFont="1" applyBorder="1" applyAlignment="1" applyProtection="1">
      <alignment horizontal="left" vertical="center" wrapText="1"/>
      <protection hidden="1"/>
    </xf>
    <xf numFmtId="0" fontId="7" fillId="0" borderId="15" xfId="28" applyFont="1" applyBorder="1" applyAlignment="1" applyProtection="1">
      <alignment horizontal="center" vertical="center" wrapText="1"/>
      <protection hidden="1"/>
    </xf>
    <xf numFmtId="0" fontId="7" fillId="0" borderId="43" xfId="28" applyFont="1" applyBorder="1" applyAlignment="1" applyProtection="1">
      <alignment horizontal="center" vertical="center" wrapText="1"/>
      <protection hidden="1"/>
    </xf>
    <xf numFmtId="0" fontId="7" fillId="0" borderId="22" xfId="28" applyFont="1" applyBorder="1" applyAlignment="1" applyProtection="1">
      <alignment horizontal="center" vertical="center" wrapText="1"/>
      <protection hidden="1"/>
    </xf>
    <xf numFmtId="0" fontId="7" fillId="0" borderId="23" xfId="28" applyFont="1" applyBorder="1" applyAlignment="1" applyProtection="1">
      <alignment horizontal="center" vertical="center" wrapText="1"/>
      <protection hidden="1"/>
    </xf>
    <xf numFmtId="0" fontId="4" fillId="0" borderId="39" xfId="28" applyFont="1" applyBorder="1" applyAlignment="1" applyProtection="1">
      <alignment horizontal="left" vertical="center" wrapText="1"/>
      <protection hidden="1"/>
    </xf>
    <xf numFmtId="0" fontId="4" fillId="0" borderId="40" xfId="28" applyFont="1" applyBorder="1" applyAlignment="1" applyProtection="1">
      <alignment horizontal="left" vertical="center" wrapText="1"/>
      <protection hidden="1"/>
    </xf>
    <xf numFmtId="0" fontId="4" fillId="0" borderId="34" xfId="28" applyFont="1" applyBorder="1" applyAlignment="1" applyProtection="1">
      <alignment horizontal="left" vertical="center" wrapText="1"/>
      <protection hidden="1"/>
    </xf>
    <xf numFmtId="0" fontId="4" fillId="0" borderId="8" xfId="28" applyFont="1" applyBorder="1" applyAlignment="1" applyProtection="1">
      <alignment horizontal="left" vertical="center" wrapText="1"/>
      <protection hidden="1"/>
    </xf>
    <xf numFmtId="0" fontId="4" fillId="2" borderId="12" xfId="28" applyFont="1" applyFill="1" applyBorder="1" applyAlignment="1" applyProtection="1">
      <alignment horizontal="right" vertical="center" wrapText="1"/>
      <protection locked="0"/>
    </xf>
    <xf numFmtId="0" fontId="4" fillId="2" borderId="3" xfId="28" applyFont="1" applyFill="1" applyBorder="1" applyAlignment="1" applyProtection="1">
      <alignment horizontal="right" vertical="center" wrapText="1"/>
      <protection locked="0"/>
    </xf>
    <xf numFmtId="0" fontId="4" fillId="2" borderId="9" xfId="28" applyFont="1" applyFill="1" applyBorder="1" applyAlignment="1" applyProtection="1">
      <alignment horizontal="right" vertical="center" wrapText="1"/>
      <protection locked="0"/>
    </xf>
    <xf numFmtId="0" fontId="4" fillId="0" borderId="51" xfId="28" applyFont="1" applyBorder="1" applyAlignment="1" applyProtection="1">
      <alignment horizontal="justify" vertical="top" wrapText="1"/>
      <protection hidden="1"/>
    </xf>
    <xf numFmtId="0" fontId="52" fillId="0" borderId="0" xfId="28" applyFont="1" applyAlignment="1" applyProtection="1">
      <alignment horizontal="left" vertical="top" wrapText="1"/>
      <protection hidden="1"/>
    </xf>
    <xf numFmtId="0" fontId="52" fillId="0" borderId="10" xfId="28" applyFont="1" applyBorder="1" applyAlignment="1" applyProtection="1">
      <alignment horizontal="left" vertical="top" wrapText="1"/>
      <protection hidden="1"/>
    </xf>
    <xf numFmtId="0" fontId="4" fillId="2" borderId="22" xfId="28" applyFont="1" applyFill="1" applyBorder="1" applyAlignment="1" applyProtection="1">
      <alignment horizontal="center" vertical="center" wrapText="1"/>
      <protection locked="0"/>
    </xf>
    <xf numFmtId="0" fontId="4" fillId="2" borderId="23" xfId="28" applyFont="1" applyFill="1" applyBorder="1" applyAlignment="1" applyProtection="1">
      <alignment horizontal="center" vertical="center" wrapText="1"/>
      <protection locked="0"/>
    </xf>
    <xf numFmtId="0" fontId="52" fillId="0" borderId="4" xfId="28" applyFont="1" applyBorder="1" applyAlignment="1" applyProtection="1">
      <alignment horizontal="left" vertical="top" wrapText="1"/>
      <protection hidden="1"/>
    </xf>
    <xf numFmtId="0" fontId="60" fillId="0" borderId="0" xfId="28" applyFont="1" applyAlignment="1" applyProtection="1">
      <alignment horizontal="justify" vertical="top" wrapText="1"/>
      <protection hidden="1"/>
    </xf>
    <xf numFmtId="0" fontId="4" fillId="0" borderId="12" xfId="28" applyFont="1" applyBorder="1" applyAlignment="1" applyProtection="1">
      <alignment horizontal="left" vertical="top"/>
      <protection hidden="1"/>
    </xf>
    <xf numFmtId="0" fontId="4" fillId="0" borderId="3" xfId="28" applyFont="1" applyBorder="1" applyAlignment="1" applyProtection="1">
      <alignment horizontal="left" vertical="top"/>
      <protection hidden="1"/>
    </xf>
    <xf numFmtId="0" fontId="4" fillId="0" borderId="9" xfId="28" applyFont="1" applyBorder="1" applyAlignment="1" applyProtection="1">
      <alignment horizontal="left" vertical="top"/>
      <protection hidden="1"/>
    </xf>
    <xf numFmtId="0" fontId="60" fillId="0" borderId="15" xfId="0" applyFont="1" applyBorder="1" applyAlignment="1">
      <alignment horizontal="left" vertical="top"/>
    </xf>
    <xf numFmtId="0" fontId="52" fillId="0" borderId="0" xfId="28" applyFont="1" applyAlignment="1" applyProtection="1">
      <alignment horizontal="justify" vertical="center"/>
      <protection hidden="1"/>
    </xf>
    <xf numFmtId="0" fontId="60" fillId="0" borderId="0" xfId="28" applyFont="1" applyAlignment="1" applyProtection="1">
      <alignment horizontal="justify" vertical="top"/>
      <protection hidden="1"/>
    </xf>
    <xf numFmtId="0" fontId="7" fillId="0" borderId="0" xfId="28" applyFont="1" applyAlignment="1" applyProtection="1">
      <alignment vertical="top"/>
      <protection hidden="1"/>
    </xf>
    <xf numFmtId="0" fontId="4" fillId="0" borderId="6" xfId="28" applyFont="1" applyBorder="1" applyAlignment="1" applyProtection="1">
      <alignment vertical="center" wrapText="1"/>
      <protection hidden="1"/>
    </xf>
    <xf numFmtId="0" fontId="7" fillId="0" borderId="0" xfId="28" applyFont="1" applyAlignment="1" applyProtection="1">
      <alignment vertical="center" wrapText="1"/>
      <protection hidden="1"/>
    </xf>
    <xf numFmtId="0" fontId="67" fillId="0" borderId="6" xfId="28" applyFont="1" applyBorder="1" applyAlignment="1" applyProtection="1">
      <alignment horizontal="justify" vertical="top" wrapText="1"/>
      <protection hidden="1"/>
    </xf>
    <xf numFmtId="0" fontId="69" fillId="0" borderId="12" xfId="28" applyFont="1" applyBorder="1" applyAlignment="1" applyProtection="1">
      <alignment horizontal="left" vertical="center" wrapText="1"/>
      <protection hidden="1"/>
    </xf>
    <xf numFmtId="0" fontId="69" fillId="0" borderId="3" xfId="28" applyFont="1" applyBorder="1" applyAlignment="1" applyProtection="1">
      <alignment horizontal="left" vertical="center" wrapText="1"/>
      <protection hidden="1"/>
    </xf>
    <xf numFmtId="0" fontId="69" fillId="0" borderId="9" xfId="28" applyFont="1" applyBorder="1" applyAlignment="1" applyProtection="1">
      <alignment horizontal="left" vertical="center" wrapText="1"/>
      <protection hidden="1"/>
    </xf>
    <xf numFmtId="0" fontId="7" fillId="0" borderId="6" xfId="28" applyFont="1" applyBorder="1" applyAlignment="1" applyProtection="1">
      <alignment horizontal="justify" vertical="top" wrapText="1"/>
      <protection hidden="1"/>
    </xf>
    <xf numFmtId="0" fontId="7" fillId="0" borderId="6" xfId="28" applyFont="1" applyBorder="1" applyAlignment="1" applyProtection="1">
      <alignment vertical="center" wrapText="1"/>
      <protection hidden="1"/>
    </xf>
    <xf numFmtId="0" fontId="4" fillId="0" borderId="6" xfId="28" applyFont="1" applyBorder="1" applyAlignment="1" applyProtection="1">
      <alignment horizontal="left" vertical="top" indent="5"/>
      <protection hidden="1"/>
    </xf>
    <xf numFmtId="0" fontId="4" fillId="8" borderId="45" xfId="28" applyFont="1" applyFill="1" applyBorder="1" applyAlignment="1" applyProtection="1">
      <alignment horizontal="left" vertical="center" wrapText="1"/>
      <protection locked="0"/>
    </xf>
    <xf numFmtId="0" fontId="4" fillId="8" borderId="29" xfId="28" applyFont="1" applyFill="1" applyBorder="1" applyAlignment="1" applyProtection="1">
      <alignment horizontal="left" vertical="center" wrapText="1"/>
      <protection locked="0"/>
    </xf>
    <xf numFmtId="0" fontId="4" fillId="8" borderId="30" xfId="28" applyFont="1" applyFill="1" applyBorder="1" applyAlignment="1" applyProtection="1">
      <alignment horizontal="left" vertical="center" wrapText="1"/>
      <protection locked="0"/>
    </xf>
    <xf numFmtId="0" fontId="7" fillId="0" borderId="6" xfId="28" applyFont="1" applyBorder="1" applyAlignment="1" applyProtection="1">
      <alignment horizontal="center" vertical="center" wrapText="1"/>
      <protection hidden="1"/>
    </xf>
    <xf numFmtId="0" fontId="4" fillId="0" borderId="6" xfId="28" applyFont="1" applyBorder="1" applyAlignment="1" applyProtection="1">
      <alignment horizontal="left" vertical="center" wrapText="1"/>
      <protection hidden="1"/>
    </xf>
    <xf numFmtId="0" fontId="4" fillId="0" borderId="8" xfId="28" applyFont="1" applyBorder="1" applyAlignment="1" applyProtection="1">
      <alignment horizontal="center" vertical="center"/>
      <protection hidden="1"/>
    </xf>
    <xf numFmtId="0" fontId="4" fillId="0" borderId="17" xfId="28" applyFont="1" applyBorder="1" applyAlignment="1" applyProtection="1">
      <alignment horizontal="center" vertical="center"/>
      <protection hidden="1"/>
    </xf>
    <xf numFmtId="0" fontId="4" fillId="0" borderId="16" xfId="28" applyFont="1" applyBorder="1" applyAlignment="1" applyProtection="1">
      <alignment horizontal="center" vertical="center"/>
      <protection hidden="1"/>
    </xf>
    <xf numFmtId="0" fontId="4" fillId="0" borderId="33" xfId="28" applyFont="1" applyBorder="1" applyAlignment="1" applyProtection="1">
      <alignment horizontal="left" vertical="center" wrapText="1"/>
      <protection hidden="1"/>
    </xf>
    <xf numFmtId="0" fontId="4" fillId="0" borderId="13" xfId="28" applyFont="1" applyBorder="1" applyAlignment="1" applyProtection="1">
      <alignment horizontal="left" vertical="center" wrapText="1"/>
      <protection hidden="1"/>
    </xf>
    <xf numFmtId="0" fontId="4" fillId="0" borderId="14" xfId="28" applyFont="1" applyBorder="1" applyAlignment="1" applyProtection="1">
      <alignment horizontal="left" vertical="center" wrapText="1"/>
      <protection hidden="1"/>
    </xf>
    <xf numFmtId="0" fontId="4" fillId="0" borderId="11" xfId="28" applyFont="1" applyBorder="1" applyAlignment="1" applyProtection="1">
      <alignment horizontal="left" vertical="center" wrapText="1"/>
      <protection hidden="1"/>
    </xf>
    <xf numFmtId="0" fontId="4" fillId="8" borderId="52" xfId="28" applyFont="1" applyFill="1" applyBorder="1" applyAlignment="1" applyProtection="1">
      <alignment horizontal="left" vertical="center" wrapText="1"/>
      <protection locked="0"/>
    </xf>
    <xf numFmtId="0" fontId="4" fillId="8" borderId="53" xfId="28" applyFont="1" applyFill="1" applyBorder="1" applyAlignment="1" applyProtection="1">
      <alignment horizontal="left" vertical="center" wrapText="1"/>
      <protection locked="0"/>
    </xf>
    <xf numFmtId="0" fontId="4" fillId="0" borderId="0" xfId="28" applyFont="1" applyAlignment="1" applyProtection="1">
      <alignment vertical="top"/>
      <protection hidden="1"/>
    </xf>
    <xf numFmtId="0" fontId="7" fillId="9" borderId="12" xfId="28" applyFont="1" applyFill="1" applyBorder="1" applyAlignment="1" applyProtection="1">
      <alignment horizontal="left" vertical="center" wrapText="1"/>
      <protection hidden="1"/>
    </xf>
    <xf numFmtId="0" fontId="7" fillId="9" borderId="9" xfId="28" applyFont="1" applyFill="1" applyBorder="1" applyAlignment="1" applyProtection="1">
      <alignment horizontal="left" vertical="center" wrapText="1"/>
      <protection hidden="1"/>
    </xf>
    <xf numFmtId="0" fontId="7" fillId="0" borderId="8" xfId="28" applyFont="1" applyBorder="1" applyAlignment="1" applyProtection="1">
      <alignment horizontal="center" vertical="center" wrapText="1"/>
      <protection hidden="1"/>
    </xf>
    <xf numFmtId="0" fontId="7" fillId="0" borderId="16" xfId="28" applyFont="1" applyBorder="1" applyAlignment="1" applyProtection="1">
      <alignment horizontal="center" vertical="center" wrapText="1"/>
      <protection hidden="1"/>
    </xf>
    <xf numFmtId="0" fontId="7" fillId="0" borderId="14" xfId="28" applyFont="1" applyBorder="1" applyAlignment="1" applyProtection="1">
      <alignment horizontal="center" vertical="center" wrapText="1"/>
      <protection hidden="1"/>
    </xf>
    <xf numFmtId="0" fontId="7" fillId="0" borderId="4" xfId="28" applyFont="1" applyBorder="1" applyAlignment="1" applyProtection="1">
      <alignment horizontal="center" vertical="center" wrapText="1"/>
      <protection hidden="1"/>
    </xf>
    <xf numFmtId="0" fontId="7" fillId="0" borderId="11" xfId="28" applyFont="1" applyBorder="1" applyAlignment="1" applyProtection="1">
      <alignment horizontal="center" vertical="center" wrapText="1"/>
      <protection hidden="1"/>
    </xf>
    <xf numFmtId="0" fontId="7" fillId="11" borderId="0" xfId="28" applyFont="1" applyFill="1" applyAlignment="1" applyProtection="1">
      <alignment horizontal="center" vertical="center"/>
      <protection hidden="1"/>
    </xf>
    <xf numFmtId="0" fontId="7" fillId="0" borderId="0" xfId="28" applyFont="1" applyAlignment="1" applyProtection="1">
      <alignment horizontal="left" vertical="top" wrapText="1"/>
      <protection hidden="1"/>
    </xf>
    <xf numFmtId="0" fontId="7" fillId="0" borderId="0" xfId="28" applyFont="1" applyAlignment="1" applyProtection="1">
      <alignment horizontal="left" vertical="center" wrapText="1"/>
      <protection hidden="1"/>
    </xf>
    <xf numFmtId="0" fontId="4" fillId="0" borderId="0" xfId="28" applyFont="1" applyAlignment="1" applyProtection="1">
      <alignment horizontal="left" vertical="center" wrapText="1"/>
      <protection hidden="1"/>
    </xf>
    <xf numFmtId="0" fontId="52" fillId="0" borderId="0" xfId="0" applyFont="1" applyAlignment="1">
      <alignment horizontal="left" vertical="center"/>
    </xf>
    <xf numFmtId="0" fontId="67" fillId="0" borderId="0" xfId="28" applyFont="1" applyAlignment="1" applyProtection="1">
      <alignment horizontal="justify" vertical="top" wrapText="1"/>
      <protection hidden="1"/>
    </xf>
    <xf numFmtId="0" fontId="68" fillId="0" borderId="0" xfId="28" applyFont="1" applyAlignment="1" applyProtection="1">
      <alignment horizontal="justify" vertical="top" wrapText="1"/>
      <protection hidden="1"/>
    </xf>
    <xf numFmtId="0" fontId="7" fillId="0" borderId="4" xfId="28" applyFont="1" applyBorder="1" applyAlignment="1" applyProtection="1">
      <alignment horizontal="left" vertical="top" wrapText="1"/>
      <protection hidden="1"/>
    </xf>
    <xf numFmtId="0" fontId="4" fillId="0" borderId="0" xfId="28" applyFont="1" applyAlignment="1" applyProtection="1">
      <alignment vertical="top" wrapText="1"/>
      <protection hidden="1"/>
    </xf>
    <xf numFmtId="0" fontId="4" fillId="0" borderId="0" xfId="28" applyFont="1" applyAlignment="1" applyProtection="1">
      <alignment horizontal="center" vertical="top" wrapText="1"/>
      <protection hidden="1"/>
    </xf>
    <xf numFmtId="0" fontId="71" fillId="0" borderId="0" xfId="28" applyFont="1" applyAlignment="1" applyProtection="1">
      <alignment horizontal="center" vertical="top" wrapText="1"/>
      <protection hidden="1"/>
    </xf>
    <xf numFmtId="0" fontId="71" fillId="0" borderId="10" xfId="28" applyFont="1" applyBorder="1" applyAlignment="1" applyProtection="1">
      <alignment horizontal="center" vertical="top" wrapText="1"/>
      <protection hidden="1"/>
    </xf>
    <xf numFmtId="0" fontId="4" fillId="0" borderId="0" xfId="0" applyFont="1" applyAlignment="1" applyProtection="1">
      <alignment horizontal="justify" vertical="center" wrapText="1"/>
      <protection hidden="1"/>
    </xf>
    <xf numFmtId="0" fontId="10" fillId="10" borderId="0" xfId="0" applyFont="1" applyFill="1" applyAlignment="1" applyProtection="1">
      <alignment horizontal="center" vertical="center" wrapText="1"/>
      <protection hidden="1"/>
    </xf>
    <xf numFmtId="0" fontId="4" fillId="0" borderId="0" xfId="0" applyFont="1" applyAlignment="1" applyProtection="1">
      <alignment horizontal="justify" vertical="top" wrapText="1"/>
      <protection hidden="1"/>
    </xf>
    <xf numFmtId="0" fontId="4" fillId="0" borderId="0" xfId="0" applyFont="1" applyAlignment="1" applyProtection="1">
      <alignment horizontal="justify" vertical="center"/>
      <protection hidden="1"/>
    </xf>
    <xf numFmtId="0" fontId="4" fillId="2" borderId="5" xfId="0" applyFont="1" applyFill="1" applyBorder="1" applyAlignment="1" applyProtection="1">
      <alignment horizontal="justify" vertical="center" wrapText="1"/>
      <protection locked="0"/>
    </xf>
    <xf numFmtId="0" fontId="63" fillId="0" borderId="33" xfId="28" applyFont="1" applyBorder="1" applyAlignment="1" applyProtection="1">
      <alignment horizontal="left" vertical="top" wrapText="1"/>
      <protection hidden="1"/>
    </xf>
    <xf numFmtId="0" fontId="63" fillId="0" borderId="15" xfId="28" applyFont="1" applyBorder="1" applyAlignment="1" applyProtection="1">
      <alignment horizontal="left" vertical="top" wrapText="1"/>
      <protection hidden="1"/>
    </xf>
    <xf numFmtId="0" fontId="63" fillId="0" borderId="34" xfId="28" applyFont="1" applyBorder="1" applyAlignment="1" applyProtection="1">
      <alignment horizontal="left" vertical="top" wrapText="1"/>
      <protection hidden="1"/>
    </xf>
    <xf numFmtId="0" fontId="63" fillId="0" borderId="13" xfId="28" applyFont="1" applyBorder="1" applyAlignment="1" applyProtection="1">
      <alignment horizontal="left" vertical="top" wrapText="1"/>
      <protection hidden="1"/>
    </xf>
    <xf numFmtId="0" fontId="63" fillId="0" borderId="0" xfId="28" applyFont="1" applyAlignment="1" applyProtection="1">
      <alignment horizontal="left" vertical="top" wrapText="1"/>
      <protection hidden="1"/>
    </xf>
    <xf numFmtId="0" fontId="63" fillId="0" borderId="10" xfId="28" applyFont="1" applyBorder="1" applyAlignment="1" applyProtection="1">
      <alignment horizontal="left" vertical="top" wrapText="1"/>
      <protection hidden="1"/>
    </xf>
    <xf numFmtId="0" fontId="63" fillId="0" borderId="0" xfId="28" applyFont="1" applyAlignment="1" applyProtection="1">
      <alignment horizontal="justify" vertical="center"/>
      <protection hidden="1"/>
    </xf>
    <xf numFmtId="0" fontId="64" fillId="0" borderId="8" xfId="28" applyFont="1" applyBorder="1" applyAlignment="1" applyProtection="1">
      <alignment horizontal="center" vertical="center" wrapText="1"/>
      <protection hidden="1"/>
    </xf>
    <xf numFmtId="0" fontId="64" fillId="0" borderId="16" xfId="28" applyFont="1" applyBorder="1" applyAlignment="1" applyProtection="1">
      <alignment horizontal="center" vertical="center" wrapText="1"/>
      <protection hidden="1"/>
    </xf>
    <xf numFmtId="0" fontId="64" fillId="0" borderId="12" xfId="28" applyFont="1" applyBorder="1" applyAlignment="1" applyProtection="1">
      <alignment horizontal="center" vertical="center" wrapText="1"/>
      <protection hidden="1"/>
    </xf>
    <xf numFmtId="0" fontId="64" fillId="0" borderId="9" xfId="28" applyFont="1" applyBorder="1" applyAlignment="1" applyProtection="1">
      <alignment horizontal="center" vertical="center" wrapText="1"/>
      <protection hidden="1"/>
    </xf>
    <xf numFmtId="0" fontId="4" fillId="0" borderId="15" xfId="28" applyFont="1" applyBorder="1" applyAlignment="1" applyProtection="1">
      <alignment horizontal="left" vertical="center" wrapText="1"/>
      <protection hidden="1"/>
    </xf>
    <xf numFmtId="0" fontId="4" fillId="0" borderId="13" xfId="28" applyFont="1" applyBorder="1" applyAlignment="1" applyProtection="1">
      <alignment horizontal="justify" vertical="center"/>
      <protection hidden="1"/>
    </xf>
    <xf numFmtId="0" fontId="4" fillId="0" borderId="0" xfId="28" applyFont="1" applyAlignment="1" applyProtection="1">
      <alignment horizontal="justify" vertical="center"/>
      <protection hidden="1"/>
    </xf>
    <xf numFmtId="0" fontId="4" fillId="0" borderId="10" xfId="28" applyFont="1" applyBorder="1" applyAlignment="1" applyProtection="1">
      <alignment horizontal="justify" vertical="center"/>
      <protection hidden="1"/>
    </xf>
    <xf numFmtId="0" fontId="9" fillId="0" borderId="6" xfId="0" applyFont="1" applyBorder="1" applyAlignment="1">
      <alignment horizontal="left" vertical="top" wrapText="1" indent="2"/>
    </xf>
    <xf numFmtId="0" fontId="9" fillId="0" borderId="6" xfId="0" applyFont="1" applyBorder="1" applyAlignment="1">
      <alignment horizontal="justify" vertical="top" wrapText="1"/>
    </xf>
    <xf numFmtId="0" fontId="9" fillId="0" borderId="13" xfId="0" applyFont="1" applyBorder="1" applyAlignment="1" applyProtection="1">
      <alignment horizontal="justify" vertical="center" wrapText="1"/>
      <protection hidden="1"/>
    </xf>
    <xf numFmtId="0" fontId="7" fillId="11" borderId="13" xfId="28" applyFont="1" applyFill="1" applyBorder="1" applyAlignment="1" applyProtection="1">
      <alignment horizontal="center" vertical="center" wrapText="1"/>
      <protection hidden="1"/>
    </xf>
    <xf numFmtId="0" fontId="7" fillId="11" borderId="0" xfId="28" applyFont="1" applyFill="1" applyAlignment="1" applyProtection="1">
      <alignment horizontal="center" vertical="center" wrapText="1"/>
      <protection hidden="1"/>
    </xf>
    <xf numFmtId="0" fontId="7" fillId="11" borderId="10" xfId="28" applyFont="1" applyFill="1" applyBorder="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0" fontId="63" fillId="2" borderId="21" xfId="28" applyFont="1" applyFill="1" applyBorder="1" applyAlignment="1" applyProtection="1">
      <alignment horizontal="center" vertical="top" wrapText="1"/>
      <protection locked="0" hidden="1"/>
    </xf>
    <xf numFmtId="0" fontId="63" fillId="2" borderId="18" xfId="28" applyFont="1" applyFill="1" applyBorder="1" applyAlignment="1" applyProtection="1">
      <alignment horizontal="center" vertical="top" wrapText="1"/>
      <protection locked="0" hidden="1"/>
    </xf>
    <xf numFmtId="0" fontId="7" fillId="0" borderId="13" xfId="28" applyFont="1" applyBorder="1" applyAlignment="1" applyProtection="1">
      <alignment horizontal="center" vertical="center"/>
      <protection hidden="1"/>
    </xf>
    <xf numFmtId="0" fontId="7" fillId="0" borderId="0" xfId="28" applyFont="1" applyAlignment="1" applyProtection="1">
      <alignment horizontal="center" vertical="center"/>
      <protection hidden="1"/>
    </xf>
    <xf numFmtId="0" fontId="7" fillId="0" borderId="10" xfId="28" applyFont="1" applyBorder="1" applyAlignment="1" applyProtection="1">
      <alignment horizontal="center" vertical="center"/>
      <protection hidden="1"/>
    </xf>
    <xf numFmtId="0" fontId="78" fillId="0" borderId="13" xfId="28" applyFont="1" applyBorder="1" applyAlignment="1" applyProtection="1">
      <alignment horizontal="justify" vertical="center" wrapText="1"/>
      <protection hidden="1"/>
    </xf>
    <xf numFmtId="0" fontId="78" fillId="0" borderId="0" xfId="28" applyFont="1" applyAlignment="1" applyProtection="1">
      <alignment horizontal="justify" vertical="center"/>
      <protection hidden="1"/>
    </xf>
    <xf numFmtId="0" fontId="78" fillId="0" borderId="10" xfId="28" applyFont="1" applyBorder="1" applyAlignment="1" applyProtection="1">
      <alignment horizontal="justify" vertical="center"/>
      <protection hidden="1"/>
    </xf>
    <xf numFmtId="0" fontId="64" fillId="0" borderId="33" xfId="28" applyFont="1" applyBorder="1" applyAlignment="1" applyProtection="1">
      <alignment horizontal="center" vertical="center" wrapText="1"/>
      <protection hidden="1"/>
    </xf>
    <xf numFmtId="0" fontId="64" fillId="0" borderId="34" xfId="28" applyFont="1" applyBorder="1" applyAlignment="1" applyProtection="1">
      <alignment horizontal="center" vertical="center" wrapText="1"/>
      <protection hidden="1"/>
    </xf>
    <xf numFmtId="0" fontId="64" fillId="0" borderId="14" xfId="28" applyFont="1" applyBorder="1" applyAlignment="1" applyProtection="1">
      <alignment horizontal="center" vertical="center" wrapText="1"/>
      <protection hidden="1"/>
    </xf>
    <xf numFmtId="0" fontId="64" fillId="0" borderId="11" xfId="28" applyFont="1" applyBorder="1" applyAlignment="1" applyProtection="1">
      <alignment horizontal="center" vertical="center" wrapText="1"/>
      <protection hidden="1"/>
    </xf>
    <xf numFmtId="0" fontId="8" fillId="0" borderId="6" xfId="0" applyFont="1" applyBorder="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0" fontId="8" fillId="2" borderId="12"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4" fillId="0" borderId="19" xfId="0" applyFont="1" applyBorder="1" applyAlignment="1" applyProtection="1">
      <alignment horizontal="left" vertical="top" wrapText="1"/>
      <protection hidden="1"/>
    </xf>
    <xf numFmtId="0" fontId="4" fillId="0" borderId="7" xfId="0" applyFont="1" applyBorder="1" applyAlignment="1" applyProtection="1">
      <alignment horizontal="left" vertical="top" wrapText="1"/>
      <protection hidden="1"/>
    </xf>
    <xf numFmtId="0" fontId="4" fillId="0" borderId="20" xfId="0" applyFont="1" applyBorder="1" applyAlignment="1" applyProtection="1">
      <alignment horizontal="left" vertical="top" wrapText="1"/>
      <protection hidden="1"/>
    </xf>
    <xf numFmtId="0" fontId="47" fillId="0" borderId="15" xfId="0" applyFont="1" applyBorder="1" applyAlignment="1" applyProtection="1">
      <alignment horizontal="left" vertical="center" wrapText="1"/>
      <protection hidden="1"/>
    </xf>
    <xf numFmtId="0" fontId="4" fillId="0" borderId="6" xfId="0" applyFont="1" applyBorder="1" applyAlignment="1" applyProtection="1">
      <alignment horizontal="center" vertical="top" wrapText="1"/>
      <protection hidden="1"/>
    </xf>
    <xf numFmtId="0" fontId="9" fillId="0" borderId="8" xfId="0" applyFont="1" applyBorder="1" applyAlignment="1" applyProtection="1">
      <alignment horizontal="center" vertical="center" wrapText="1"/>
      <protection hidden="1"/>
    </xf>
    <xf numFmtId="0" fontId="9" fillId="0" borderId="16" xfId="0" applyFont="1" applyBorder="1" applyAlignment="1" applyProtection="1">
      <alignment horizontal="center" vertical="center" wrapText="1"/>
      <protection hidden="1"/>
    </xf>
    <xf numFmtId="0" fontId="9" fillId="0" borderId="33" xfId="0" applyFont="1" applyBorder="1" applyAlignment="1" applyProtection="1">
      <alignment horizontal="center" vertical="center" wrapText="1"/>
      <protection hidden="1"/>
    </xf>
    <xf numFmtId="0" fontId="9" fillId="0" borderId="15"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0" fontId="9" fillId="0" borderId="4"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4" fillId="0" borderId="6" xfId="0" applyFont="1" applyBorder="1" applyAlignment="1" applyProtection="1">
      <alignment horizontal="left" vertical="top" wrapText="1"/>
      <protection hidden="1"/>
    </xf>
    <xf numFmtId="0" fontId="8" fillId="0" borderId="0" xfId="0" quotePrefix="1" applyFont="1" applyAlignment="1">
      <alignment horizontal="left" vertical="top" wrapText="1"/>
    </xf>
    <xf numFmtId="0" fontId="9" fillId="0" borderId="0" xfId="0" applyFont="1" applyAlignment="1">
      <alignment horizontal="justify" vertical="center" wrapText="1"/>
    </xf>
    <xf numFmtId="0" fontId="10" fillId="10" borderId="0" xfId="0" applyFont="1" applyFill="1" applyAlignment="1">
      <alignment horizontal="justify" vertical="top" wrapText="1"/>
    </xf>
    <xf numFmtId="0" fontId="9" fillId="11" borderId="0" xfId="0" applyFont="1" applyFill="1" applyAlignment="1">
      <alignment horizontal="center" vertical="center"/>
    </xf>
    <xf numFmtId="0" fontId="8" fillId="0" borderId="0" xfId="0" applyFont="1" applyAlignment="1" applyProtection="1">
      <alignment horizontal="justify" vertical="center" wrapText="1"/>
      <protection hidden="1"/>
    </xf>
    <xf numFmtId="0" fontId="8" fillId="2" borderId="6" xfId="0" applyFont="1" applyFill="1" applyBorder="1" applyAlignment="1" applyProtection="1">
      <alignment horizontal="left" vertical="top" wrapText="1"/>
      <protection locked="0"/>
    </xf>
    <xf numFmtId="0" fontId="8" fillId="0" borderId="0" xfId="0" applyFont="1" applyAlignment="1" applyProtection="1">
      <alignment horizontal="left" vertical="center"/>
      <protection hidden="1"/>
    </xf>
    <xf numFmtId="0" fontId="8" fillId="2" borderId="6" xfId="0" applyFont="1" applyFill="1" applyBorder="1" applyAlignment="1" applyProtection="1">
      <alignment horizontal="left" vertical="top" wrapText="1"/>
      <protection locked="0" hidden="1"/>
    </xf>
    <xf numFmtId="0" fontId="9" fillId="0" borderId="12" xfId="30" applyFont="1" applyBorder="1" applyAlignment="1" applyProtection="1">
      <alignment horizontal="center" vertical="center" wrapText="1"/>
      <protection hidden="1"/>
    </xf>
    <xf numFmtId="0" fontId="9" fillId="0" borderId="9" xfId="30" applyFont="1" applyBorder="1" applyAlignment="1" applyProtection="1">
      <alignment horizontal="center" vertical="center" wrapText="1"/>
      <protection hidden="1"/>
    </xf>
    <xf numFmtId="0" fontId="79" fillId="0" borderId="12" xfId="30" applyFont="1" applyBorder="1" applyAlignment="1" applyProtection="1">
      <alignment horizontal="left" vertical="center" wrapText="1"/>
      <protection hidden="1"/>
    </xf>
    <xf numFmtId="0" fontId="79" fillId="0" borderId="3" xfId="30" applyFont="1" applyBorder="1" applyAlignment="1" applyProtection="1">
      <alignment horizontal="left" vertical="center" wrapText="1"/>
      <protection hidden="1"/>
    </xf>
    <xf numFmtId="0" fontId="79" fillId="0" borderId="9" xfId="30" applyFont="1" applyBorder="1" applyAlignment="1" applyProtection="1">
      <alignment horizontal="left" vertical="center" wrapText="1"/>
      <protection hidden="1"/>
    </xf>
    <xf numFmtId="0" fontId="9" fillId="13" borderId="12" xfId="30" applyFont="1" applyFill="1" applyBorder="1" applyAlignment="1" applyProtection="1">
      <alignment horizontal="left" vertical="center" wrapText="1"/>
      <protection hidden="1"/>
    </xf>
    <xf numFmtId="0" fontId="9" fillId="13" borderId="3" xfId="30" applyFont="1" applyFill="1" applyBorder="1" applyAlignment="1" applyProtection="1">
      <alignment horizontal="left" vertical="center" wrapText="1"/>
      <protection hidden="1"/>
    </xf>
    <xf numFmtId="0" fontId="9" fillId="13" borderId="9" xfId="30" applyFont="1" applyFill="1" applyBorder="1" applyAlignment="1" applyProtection="1">
      <alignment horizontal="left" vertical="center" wrapText="1"/>
      <protection hidden="1"/>
    </xf>
    <xf numFmtId="0" fontId="9" fillId="13" borderId="12" xfId="29" applyFont="1" applyFill="1" applyBorder="1" applyAlignment="1" applyProtection="1">
      <alignment horizontal="left" vertical="center" wrapText="1"/>
      <protection hidden="1"/>
    </xf>
    <xf numFmtId="0" fontId="9" fillId="13" borderId="3" xfId="29" applyFont="1" applyFill="1" applyBorder="1" applyAlignment="1" applyProtection="1">
      <alignment horizontal="left" vertical="center" wrapText="1"/>
      <protection hidden="1"/>
    </xf>
    <xf numFmtId="0" fontId="9" fillId="13" borderId="9" xfId="29" applyFont="1" applyFill="1" applyBorder="1" applyAlignment="1" applyProtection="1">
      <alignment horizontal="left" vertical="center" wrapText="1"/>
      <protection hidden="1"/>
    </xf>
    <xf numFmtId="0" fontId="9" fillId="12" borderId="12" xfId="30" applyFont="1" applyFill="1" applyBorder="1" applyAlignment="1" applyProtection="1">
      <alignment horizontal="left" vertical="center" wrapText="1"/>
      <protection hidden="1"/>
    </xf>
    <xf numFmtId="0" fontId="9" fillId="12" borderId="3" xfId="30" applyFont="1" applyFill="1" applyBorder="1" applyAlignment="1" applyProtection="1">
      <alignment horizontal="left" vertical="center" wrapText="1"/>
      <protection hidden="1"/>
    </xf>
    <xf numFmtId="0" fontId="9" fillId="12" borderId="9" xfId="30" applyFont="1" applyFill="1" applyBorder="1" applyAlignment="1" applyProtection="1">
      <alignment horizontal="left" vertical="center" wrapText="1"/>
      <protection hidden="1"/>
    </xf>
    <xf numFmtId="0" fontId="8" fillId="0" borderId="12" xfId="30" applyFont="1" applyBorder="1" applyAlignment="1" applyProtection="1">
      <alignment horizontal="left" vertical="center"/>
      <protection hidden="1"/>
    </xf>
    <xf numFmtId="0" fontId="8" fillId="0" borderId="3" xfId="30" applyFont="1" applyBorder="1" applyAlignment="1" applyProtection="1">
      <alignment horizontal="left" vertical="center"/>
      <protection hidden="1"/>
    </xf>
    <xf numFmtId="0" fontId="8" fillId="0" borderId="9" xfId="30" applyFont="1" applyBorder="1" applyAlignment="1" applyProtection="1">
      <alignment horizontal="left" vertical="center"/>
      <protection hidden="1"/>
    </xf>
    <xf numFmtId="0" fontId="65" fillId="0" borderId="6" xfId="30" applyFont="1" applyBorder="1" applyAlignment="1" applyProtection="1">
      <alignment horizontal="center" vertical="center"/>
      <protection hidden="1"/>
    </xf>
    <xf numFmtId="0" fontId="9" fillId="0" borderId="12" xfId="30" applyFont="1" applyBorder="1" applyAlignment="1" applyProtection="1">
      <alignment horizontal="left" vertical="center" wrapText="1"/>
      <protection hidden="1"/>
    </xf>
    <xf numFmtId="0" fontId="9" fillId="0" borderId="3" xfId="30" applyFont="1" applyBorder="1" applyAlignment="1" applyProtection="1">
      <alignment horizontal="left" vertical="center" wrapText="1"/>
      <protection hidden="1"/>
    </xf>
    <xf numFmtId="0" fontId="9" fillId="0" borderId="9" xfId="30" applyFont="1" applyBorder="1" applyAlignment="1" applyProtection="1">
      <alignment horizontal="left" vertical="center" wrapText="1"/>
      <protection hidden="1"/>
    </xf>
    <xf numFmtId="0" fontId="9" fillId="13" borderId="6" xfId="30" applyFont="1" applyFill="1" applyBorder="1" applyAlignment="1" applyProtection="1">
      <alignment horizontal="left" vertical="center" wrapText="1"/>
      <protection hidden="1"/>
    </xf>
    <xf numFmtId="0" fontId="79" fillId="0" borderId="3" xfId="29" applyFont="1" applyBorder="1" applyAlignment="1">
      <alignment horizontal="left" vertical="top" wrapText="1"/>
    </xf>
    <xf numFmtId="0" fontId="79" fillId="0" borderId="9" xfId="29" applyFont="1" applyBorder="1" applyAlignment="1">
      <alignment horizontal="left" vertical="top" wrapText="1"/>
    </xf>
    <xf numFmtId="0" fontId="9" fillId="13" borderId="12" xfId="28" applyFont="1" applyFill="1" applyBorder="1" applyAlignment="1" applyProtection="1">
      <alignment horizontal="left" vertical="center" wrapText="1"/>
      <protection hidden="1"/>
    </xf>
    <xf numFmtId="0" fontId="9" fillId="13" borderId="3" xfId="28" applyFont="1" applyFill="1" applyBorder="1" applyAlignment="1" applyProtection="1">
      <alignment horizontal="left" vertical="center" wrapText="1"/>
      <protection hidden="1"/>
    </xf>
    <xf numFmtId="0" fontId="9" fillId="13" borderId="9" xfId="28" applyFont="1" applyFill="1" applyBorder="1" applyAlignment="1" applyProtection="1">
      <alignment horizontal="left" vertical="center" wrapText="1"/>
      <protection hidden="1"/>
    </xf>
    <xf numFmtId="0" fontId="8" fillId="0" borderId="12" xfId="28" applyFont="1" applyBorder="1" applyAlignment="1" applyProtection="1">
      <alignment horizontal="center" vertical="center" wrapText="1"/>
      <protection hidden="1"/>
    </xf>
    <xf numFmtId="0" fontId="8" fillId="0" borderId="9" xfId="28" applyFont="1" applyBorder="1" applyAlignment="1" applyProtection="1">
      <alignment horizontal="center" vertical="center" wrapText="1"/>
      <protection hidden="1"/>
    </xf>
    <xf numFmtId="0" fontId="84" fillId="0" borderId="3" xfId="29" applyFont="1" applyBorder="1" applyAlignment="1">
      <alignment horizontal="left" vertical="top" wrapText="1"/>
    </xf>
    <xf numFmtId="0" fontId="84" fillId="0" borderId="9" xfId="29" applyFont="1" applyBorder="1" applyAlignment="1">
      <alignment horizontal="left" vertical="top" wrapText="1"/>
    </xf>
    <xf numFmtId="0" fontId="9" fillId="0" borderId="4" xfId="30" applyFont="1" applyBorder="1" applyAlignment="1" applyProtection="1">
      <alignment horizontal="left" vertical="center"/>
      <protection hidden="1"/>
    </xf>
    <xf numFmtId="0" fontId="8" fillId="0" borderId="12" xfId="26" applyFont="1" applyBorder="1" applyAlignment="1" applyProtection="1">
      <alignment horizontal="justify" vertical="top" wrapText="1"/>
      <protection hidden="1"/>
    </xf>
    <xf numFmtId="0" fontId="8" fillId="0" borderId="3" xfId="26" applyFont="1" applyBorder="1" applyAlignment="1" applyProtection="1">
      <alignment horizontal="justify" vertical="top" wrapText="1"/>
      <protection hidden="1"/>
    </xf>
    <xf numFmtId="0" fontId="8" fillId="0" borderId="9" xfId="26" applyFont="1" applyBorder="1" applyAlignment="1" applyProtection="1">
      <alignment horizontal="justify" vertical="top" wrapText="1"/>
      <protection hidden="1"/>
    </xf>
    <xf numFmtId="0" fontId="10" fillId="15" borderId="13" xfId="38" applyFont="1" applyFill="1" applyBorder="1" applyAlignment="1" applyProtection="1">
      <alignment horizontal="center" vertical="center" wrapText="1"/>
      <protection hidden="1"/>
    </xf>
    <xf numFmtId="0" fontId="10" fillId="15" borderId="0" xfId="38" applyFont="1" applyFill="1" applyAlignment="1" applyProtection="1">
      <alignment horizontal="center" vertical="center" wrapText="1"/>
      <protection hidden="1"/>
    </xf>
    <xf numFmtId="0" fontId="9" fillId="9" borderId="0" xfId="30" applyFont="1" applyFill="1" applyAlignment="1" applyProtection="1">
      <alignment horizontal="center" vertical="center"/>
      <protection hidden="1"/>
    </xf>
    <xf numFmtId="0" fontId="9" fillId="0" borderId="0" xfId="30" applyFont="1" applyAlignment="1" applyProtection="1">
      <alignment horizontal="justify" vertical="center" wrapText="1"/>
      <protection hidden="1"/>
    </xf>
    <xf numFmtId="0" fontId="9" fillId="0" borderId="0" xfId="39" applyFont="1" applyAlignment="1" applyProtection="1">
      <alignment horizontal="left" vertical="center" wrapText="1"/>
      <protection hidden="1"/>
    </xf>
    <xf numFmtId="0" fontId="8" fillId="0" borderId="4" xfId="30" applyFont="1" applyBorder="1" applyAlignment="1" applyProtection="1">
      <alignment horizontal="left" vertical="center" wrapText="1"/>
      <protection hidden="1"/>
    </xf>
    <xf numFmtId="0" fontId="8" fillId="0" borderId="0" xfId="0" applyFont="1" applyAlignment="1" applyProtection="1">
      <alignment horizontal="center" vertical="center"/>
      <protection hidden="1"/>
    </xf>
    <xf numFmtId="0" fontId="80" fillId="0" borderId="21" xfId="24" applyFont="1" applyBorder="1" applyAlignment="1" applyProtection="1">
      <alignment horizontal="center" vertical="center"/>
      <protection hidden="1"/>
    </xf>
    <xf numFmtId="0" fontId="80" fillId="0" borderId="54" xfId="24" applyFont="1" applyBorder="1" applyAlignment="1" applyProtection="1">
      <alignment horizontal="center" vertical="center"/>
      <protection hidden="1"/>
    </xf>
    <xf numFmtId="0" fontId="80" fillId="0" borderId="18" xfId="24" applyFont="1" applyBorder="1" applyAlignment="1" applyProtection="1">
      <alignment horizontal="center" vertical="center"/>
      <protection hidden="1"/>
    </xf>
    <xf numFmtId="0" fontId="4" fillId="0" borderId="5" xfId="24" applyFont="1" applyBorder="1" applyAlignment="1" applyProtection="1">
      <alignment horizontal="justify" vertical="top" wrapText="1"/>
      <protection hidden="1"/>
    </xf>
    <xf numFmtId="0" fontId="4" fillId="0" borderId="23" xfId="24" applyFont="1" applyBorder="1" applyAlignment="1" applyProtection="1">
      <alignment horizontal="justify" vertical="top" wrapText="1"/>
      <protection hidden="1"/>
    </xf>
    <xf numFmtId="0" fontId="4" fillId="0" borderId="51" xfId="24" applyFont="1" applyBorder="1" applyAlignment="1" applyProtection="1">
      <alignment horizontal="justify" vertical="top" wrapText="1"/>
      <protection hidden="1"/>
    </xf>
    <xf numFmtId="0" fontId="4" fillId="0" borderId="46" xfId="24" applyFont="1" applyBorder="1" applyAlignment="1" applyProtection="1">
      <alignment horizontal="justify" vertical="top" wrapText="1"/>
      <protection hidden="1"/>
    </xf>
    <xf numFmtId="0" fontId="4" fillId="0" borderId="0" xfId="0" applyFont="1" applyAlignment="1" applyProtection="1">
      <alignment horizontal="center" vertical="top"/>
      <protection hidden="1"/>
    </xf>
    <xf numFmtId="0" fontId="4" fillId="0" borderId="0" xfId="0" applyFont="1" applyAlignment="1" applyProtection="1">
      <alignment horizontal="justify" vertical="top"/>
      <protection hidden="1"/>
    </xf>
    <xf numFmtId="0" fontId="4" fillId="0" borderId="0" xfId="0" applyFont="1" applyAlignment="1" applyProtection="1">
      <alignment horizontal="center" vertical="center" wrapText="1"/>
      <protection hidden="1"/>
    </xf>
    <xf numFmtId="0" fontId="3" fillId="0" borderId="0" xfId="0" applyFont="1" applyAlignment="1" applyProtection="1">
      <alignment horizontal="center" vertical="top"/>
      <protection hidden="1"/>
    </xf>
    <xf numFmtId="0" fontId="3" fillId="6" borderId="0" xfId="0" applyFont="1" applyFill="1" applyAlignment="1" applyProtection="1">
      <alignment horizontal="center" vertical="top"/>
      <protection hidden="1"/>
    </xf>
    <xf numFmtId="0" fontId="4" fillId="0" borderId="0" xfId="0" applyFont="1" applyAlignment="1" applyProtection="1">
      <alignment horizontal="center" vertical="top" wrapText="1"/>
      <protection hidden="1"/>
    </xf>
    <xf numFmtId="0" fontId="7" fillId="0" borderId="0" xfId="0" applyFont="1" applyAlignment="1" applyProtection="1">
      <alignment horizontal="justify"/>
      <protection hidden="1"/>
    </xf>
    <xf numFmtId="0" fontId="4" fillId="0" borderId="0" xfId="0" applyFont="1" applyAlignment="1" applyProtection="1">
      <alignment horizontal="left" vertical="top" wrapText="1" indent="5"/>
      <protection hidden="1"/>
    </xf>
    <xf numFmtId="0" fontId="4" fillId="0" borderId="4" xfId="0" applyFont="1" applyBorder="1" applyAlignment="1" applyProtection="1">
      <alignment horizontal="justify" vertical="top" wrapText="1"/>
      <protection hidden="1"/>
    </xf>
    <xf numFmtId="0" fontId="4" fillId="0" borderId="4" xfId="0" applyFont="1" applyBorder="1" applyAlignment="1" applyProtection="1">
      <alignment horizontal="left" vertical="top" wrapText="1" indent="5"/>
      <protection hidden="1"/>
    </xf>
    <xf numFmtId="0" fontId="4" fillId="0" borderId="0" xfId="0" applyFont="1" applyAlignment="1" applyProtection="1">
      <alignment horizontal="justify"/>
      <protection hidden="1"/>
    </xf>
    <xf numFmtId="0" fontId="4" fillId="0" borderId="0" xfId="0" applyFont="1" applyAlignment="1" applyProtection="1">
      <alignment horizontal="left" vertical="top" wrapText="1"/>
      <protection hidden="1"/>
    </xf>
    <xf numFmtId="0" fontId="52" fillId="0" borderId="0" xfId="0" applyFont="1" applyAlignment="1" applyProtection="1">
      <alignment horizontal="justify" vertical="top"/>
      <protection hidden="1"/>
    </xf>
    <xf numFmtId="0" fontId="7" fillId="0" borderId="0" xfId="0" applyFont="1" applyAlignment="1" applyProtection="1">
      <alignment horizontal="justify" vertical="top" wrapText="1"/>
      <protection hidden="1"/>
    </xf>
    <xf numFmtId="0" fontId="4" fillId="0" borderId="0" xfId="0" applyFont="1" applyAlignment="1" applyProtection="1">
      <alignment vertical="top" wrapText="1"/>
      <protection hidden="1"/>
    </xf>
    <xf numFmtId="0" fontId="0" fillId="0" borderId="0" xfId="0" applyAlignment="1">
      <alignment vertical="top" wrapText="1"/>
    </xf>
    <xf numFmtId="0" fontId="9" fillId="0" borderId="0" xfId="0" applyFont="1" applyAlignment="1">
      <alignment horizontal="left" vertical="top" wrapText="1"/>
    </xf>
    <xf numFmtId="0" fontId="46" fillId="0" borderId="0" xfId="0" applyFont="1" applyAlignment="1">
      <alignment horizontal="left" vertical="top" wrapText="1"/>
    </xf>
    <xf numFmtId="0" fontId="9" fillId="0" borderId="6" xfId="0" applyFont="1" applyBorder="1" applyAlignment="1">
      <alignment horizontal="left" vertical="center" wrapText="1"/>
    </xf>
    <xf numFmtId="0" fontId="9" fillId="0" borderId="12" xfId="0" applyFont="1" applyBorder="1" applyAlignment="1" applyProtection="1">
      <alignment horizontal="left" vertical="top" wrapText="1"/>
      <protection hidden="1"/>
    </xf>
    <xf numFmtId="0" fontId="9" fillId="0" borderId="3" xfId="0" applyFont="1" applyBorder="1" applyAlignment="1" applyProtection="1">
      <alignment horizontal="left" vertical="top" wrapText="1"/>
      <protection hidden="1"/>
    </xf>
    <xf numFmtId="0" fontId="9" fillId="0" borderId="9" xfId="0" applyFont="1" applyBorder="1" applyAlignment="1" applyProtection="1">
      <alignment horizontal="left" vertical="top" wrapText="1"/>
      <protection hidden="1"/>
    </xf>
    <xf numFmtId="0" fontId="9" fillId="0" borderId="0" xfId="0" applyFont="1" applyAlignment="1">
      <alignment horizontal="left" vertical="center"/>
    </xf>
    <xf numFmtId="0" fontId="8" fillId="0" borderId="19" xfId="0" applyFont="1" applyBorder="1" applyAlignment="1" applyProtection="1">
      <alignment horizontal="left" vertical="center" wrapText="1"/>
      <protection hidden="1"/>
    </xf>
    <xf numFmtId="0" fontId="8" fillId="0" borderId="21" xfId="0" applyFont="1" applyBorder="1" applyAlignment="1" applyProtection="1">
      <alignment horizontal="left" vertical="center"/>
      <protection hidden="1"/>
    </xf>
    <xf numFmtId="0" fontId="8" fillId="0" borderId="54" xfId="0" applyFont="1" applyBorder="1" applyAlignment="1" applyProtection="1">
      <alignment horizontal="left" vertical="center"/>
      <protection hidden="1"/>
    </xf>
    <xf numFmtId="0" fontId="8" fillId="0" borderId="18" xfId="0" applyFont="1" applyBorder="1" applyAlignment="1" applyProtection="1">
      <alignment horizontal="left" vertical="center"/>
      <protection hidden="1"/>
    </xf>
    <xf numFmtId="0" fontId="8" fillId="2" borderId="3" xfId="0" applyFont="1" applyFill="1" applyBorder="1" applyAlignment="1" applyProtection="1">
      <alignment horizontal="center" vertical="center" wrapText="1"/>
      <protection locked="0"/>
    </xf>
    <xf numFmtId="0" fontId="8" fillId="0" borderId="20" xfId="0" applyFont="1" applyBorder="1" applyAlignment="1" applyProtection="1">
      <alignment horizontal="left" vertical="center" wrapText="1"/>
      <protection hidden="1"/>
    </xf>
    <xf numFmtId="0" fontId="8" fillId="0" borderId="32" xfId="0" applyFont="1" applyBorder="1" applyAlignment="1" applyProtection="1">
      <alignment horizontal="left" vertical="center" wrapText="1"/>
      <protection hidden="1"/>
    </xf>
    <xf numFmtId="0" fontId="8" fillId="0" borderId="51" xfId="0" applyFont="1" applyBorder="1" applyAlignment="1" applyProtection="1">
      <alignment horizontal="left" vertical="center" wrapText="1"/>
      <protection hidden="1"/>
    </xf>
    <xf numFmtId="0" fontId="8" fillId="0" borderId="46" xfId="0" applyFont="1" applyBorder="1" applyAlignment="1" applyProtection="1">
      <alignment horizontal="left" vertical="center" wrapText="1"/>
      <protection hidden="1"/>
    </xf>
    <xf numFmtId="0" fontId="8" fillId="0" borderId="6" xfId="0" applyFont="1" applyBorder="1" applyAlignment="1" applyProtection="1">
      <alignment horizontal="left" vertical="top" wrapText="1"/>
      <protection hidden="1"/>
    </xf>
    <xf numFmtId="0" fontId="8" fillId="0" borderId="12" xfId="0" applyFont="1" applyBorder="1" applyAlignment="1" applyProtection="1">
      <alignment horizontal="left" vertical="center" wrapText="1"/>
      <protection hidden="1"/>
    </xf>
    <xf numFmtId="0" fontId="8" fillId="0" borderId="3" xfId="0" applyFont="1" applyBorder="1" applyAlignment="1" applyProtection="1">
      <alignment horizontal="left" vertical="center" wrapText="1"/>
      <protection hidden="1"/>
    </xf>
    <xf numFmtId="0" fontId="8" fillId="0" borderId="9" xfId="0" applyFont="1" applyBorder="1" applyAlignment="1" applyProtection="1">
      <alignment horizontal="left" vertical="center" wrapText="1"/>
      <protection hidden="1"/>
    </xf>
    <xf numFmtId="0" fontId="8" fillId="0" borderId="12"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8" fillId="0" borderId="9" xfId="0" applyFont="1" applyBorder="1" applyAlignment="1" applyProtection="1">
      <alignment horizontal="center" vertical="center" wrapText="1"/>
      <protection hidden="1"/>
    </xf>
    <xf numFmtId="0" fontId="8" fillId="0" borderId="7" xfId="0" applyFont="1" applyBorder="1" applyAlignment="1" applyProtection="1">
      <alignment horizontal="left" vertical="center" wrapText="1"/>
      <protection hidden="1"/>
    </xf>
    <xf numFmtId="0" fontId="8" fillId="0" borderId="1" xfId="0" applyFont="1" applyBorder="1" applyAlignment="1" applyProtection="1">
      <alignment horizontal="left" vertical="center" wrapText="1"/>
      <protection hidden="1"/>
    </xf>
    <xf numFmtId="0" fontId="9" fillId="0" borderId="12"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9" xfId="0" applyFont="1" applyBorder="1" applyAlignment="1" applyProtection="1">
      <alignment horizontal="left" vertical="center" wrapText="1"/>
      <protection hidden="1"/>
    </xf>
    <xf numFmtId="0" fontId="8" fillId="2" borderId="8"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0" borderId="14" xfId="0" applyFont="1" applyBorder="1" applyAlignment="1" applyProtection="1">
      <alignment horizontal="justify" vertical="top" wrapText="1"/>
      <protection hidden="1"/>
    </xf>
    <xf numFmtId="0" fontId="8" fillId="0" borderId="4" xfId="0" applyFont="1" applyBorder="1" applyAlignment="1" applyProtection="1">
      <alignment horizontal="justify" vertical="top" wrapText="1"/>
      <protection hidden="1"/>
    </xf>
    <xf numFmtId="0" fontId="8" fillId="0" borderId="11" xfId="0" applyFont="1" applyBorder="1" applyAlignment="1" applyProtection="1">
      <alignment horizontal="justify" vertical="top" wrapText="1"/>
      <protection hidden="1"/>
    </xf>
    <xf numFmtId="0" fontId="8" fillId="0" borderId="8" xfId="0" applyFont="1" applyBorder="1" applyAlignment="1" applyProtection="1">
      <alignment horizontal="left" vertical="center" wrapText="1"/>
      <protection hidden="1"/>
    </xf>
    <xf numFmtId="0" fontId="8" fillId="0" borderId="0" xfId="0" applyFont="1" applyAlignment="1" applyProtection="1">
      <alignment horizontal="left" vertical="top" wrapText="1"/>
      <protection hidden="1"/>
    </xf>
    <xf numFmtId="0" fontId="46" fillId="0" borderId="0" xfId="0" applyFont="1" applyAlignment="1" applyProtection="1">
      <alignment horizontal="left" vertical="top" wrapText="1"/>
      <protection hidden="1"/>
    </xf>
    <xf numFmtId="0" fontId="8" fillId="0" borderId="0" xfId="0" applyFont="1" applyAlignment="1" applyProtection="1">
      <alignment vertical="top" wrapText="1"/>
      <protection hidden="1"/>
    </xf>
    <xf numFmtId="0" fontId="8" fillId="0" borderId="12" xfId="0" applyFont="1" applyBorder="1" applyAlignment="1" applyProtection="1">
      <alignment horizontal="left" vertical="top"/>
      <protection hidden="1"/>
    </xf>
    <xf numFmtId="0" fontId="8" fillId="0" borderId="3" xfId="0" applyFont="1" applyBorder="1" applyAlignment="1" applyProtection="1">
      <alignment horizontal="left" vertical="top"/>
      <protection hidden="1"/>
    </xf>
    <xf numFmtId="0" fontId="8" fillId="0" borderId="9" xfId="0" applyFont="1" applyBorder="1" applyAlignment="1" applyProtection="1">
      <alignment horizontal="left" vertical="top"/>
      <protection hidden="1"/>
    </xf>
    <xf numFmtId="0" fontId="9" fillId="11" borderId="0" xfId="0" applyFont="1" applyFill="1" applyAlignment="1" applyProtection="1">
      <alignment horizontal="center" vertical="justify" wrapText="1"/>
      <protection hidden="1"/>
    </xf>
    <xf numFmtId="0" fontId="8" fillId="0" borderId="0" xfId="39" applyAlignment="1" applyProtection="1">
      <alignment horizontal="left" vertical="center"/>
      <protection hidden="1"/>
    </xf>
    <xf numFmtId="0" fontId="8" fillId="0" borderId="12" xfId="0" applyFont="1" applyBorder="1" applyAlignment="1" applyProtection="1">
      <alignment horizontal="left" vertical="top" wrapText="1"/>
      <protection hidden="1"/>
    </xf>
    <xf numFmtId="0" fontId="8" fillId="0" borderId="3" xfId="0" applyFont="1" applyBorder="1" applyAlignment="1" applyProtection="1">
      <alignment horizontal="left" vertical="top" wrapText="1"/>
      <protection hidden="1"/>
    </xf>
    <xf numFmtId="0" fontId="8" fillId="0" borderId="9" xfId="0" applyFont="1" applyBorder="1" applyAlignment="1" applyProtection="1">
      <alignment horizontal="left" vertical="top" wrapText="1"/>
      <protection hidden="1"/>
    </xf>
    <xf numFmtId="0" fontId="21" fillId="0" borderId="0" xfId="0" applyFont="1" applyAlignment="1" applyProtection="1">
      <alignment horizontal="justify" vertical="center" wrapText="1"/>
      <protection hidden="1"/>
    </xf>
    <xf numFmtId="0" fontId="7" fillId="0" borderId="6" xfId="0" applyFont="1" applyBorder="1" applyAlignment="1">
      <alignment horizontal="center" vertical="center" wrapText="1"/>
    </xf>
    <xf numFmtId="0" fontId="8" fillId="2" borderId="12" xfId="0" applyFont="1" applyFill="1" applyBorder="1" applyAlignment="1" applyProtection="1">
      <alignment horizontal="center" vertical="top" wrapText="1"/>
      <protection locked="0"/>
    </xf>
    <xf numFmtId="0" fontId="8" fillId="2" borderId="3" xfId="0" applyFont="1" applyFill="1" applyBorder="1" applyAlignment="1" applyProtection="1">
      <alignment horizontal="center" vertical="top" wrapText="1"/>
      <protection locked="0"/>
    </xf>
    <xf numFmtId="0" fontId="8" fillId="2" borderId="9" xfId="0" applyFont="1" applyFill="1" applyBorder="1" applyAlignment="1" applyProtection="1">
      <alignment horizontal="center" vertical="top" wrapText="1"/>
      <protection locked="0"/>
    </xf>
    <xf numFmtId="0" fontId="8" fillId="2" borderId="6" xfId="0" applyFont="1" applyFill="1" applyBorder="1" applyAlignment="1" applyProtection="1">
      <alignment horizontal="center" vertical="top" wrapText="1"/>
      <protection locked="0"/>
    </xf>
    <xf numFmtId="0" fontId="9" fillId="0" borderId="0" xfId="0" applyFont="1" applyAlignment="1" applyProtection="1">
      <alignment horizontal="left" vertical="center" wrapText="1"/>
      <protection hidden="1"/>
    </xf>
    <xf numFmtId="0" fontId="9" fillId="0" borderId="0" xfId="0" applyFont="1" applyAlignment="1" applyProtection="1">
      <alignment vertical="center" wrapText="1"/>
      <protection hidden="1"/>
    </xf>
    <xf numFmtId="0" fontId="0" fillId="0" borderId="0" xfId="0" applyAlignment="1">
      <alignment wrapText="1"/>
    </xf>
    <xf numFmtId="173" fontId="9" fillId="0" borderId="0" xfId="0" applyNumberFormat="1" applyFont="1" applyAlignment="1" applyProtection="1">
      <alignment horizontal="left" vertical="center"/>
      <protection hidden="1"/>
    </xf>
    <xf numFmtId="0" fontId="8" fillId="2" borderId="6" xfId="0" applyFont="1" applyFill="1" applyBorder="1" applyAlignment="1" applyProtection="1">
      <alignment horizontal="right" vertical="top" wrapText="1"/>
      <protection locked="0"/>
    </xf>
    <xf numFmtId="0" fontId="8" fillId="0" borderId="0" xfId="0" applyFont="1" applyAlignment="1" applyProtection="1">
      <alignment horizontal="left"/>
      <protection hidden="1"/>
    </xf>
    <xf numFmtId="0" fontId="8" fillId="0" borderId="6" xfId="0" applyFont="1" applyBorder="1" applyAlignment="1" applyProtection="1">
      <alignment horizontal="center" vertical="top" wrapText="1"/>
      <protection hidden="1"/>
    </xf>
    <xf numFmtId="0" fontId="34" fillId="2" borderId="6" xfId="0" applyFont="1" applyFill="1" applyBorder="1" applyAlignment="1" applyProtection="1">
      <alignment horizontal="left" vertical="center" wrapText="1"/>
      <protection locked="0"/>
    </xf>
    <xf numFmtId="0" fontId="21" fillId="0" borderId="0" xfId="0" applyFont="1" applyAlignment="1" applyProtection="1">
      <alignment horizontal="justify" vertical="top" wrapText="1"/>
      <protection hidden="1"/>
    </xf>
    <xf numFmtId="0" fontId="21" fillId="0" borderId="4" xfId="0" applyFont="1" applyBorder="1" applyAlignment="1" applyProtection="1">
      <alignment horizontal="justify" vertical="top" wrapText="1"/>
      <protection hidden="1"/>
    </xf>
    <xf numFmtId="0" fontId="8" fillId="2" borderId="20" xfId="0" applyFont="1" applyFill="1" applyBorder="1" applyAlignment="1" applyProtection="1">
      <alignment horizontal="left" vertical="top" wrapText="1"/>
      <protection locked="0"/>
    </xf>
    <xf numFmtId="0" fontId="34" fillId="0" borderId="6" xfId="0" applyFont="1" applyBorder="1" applyAlignment="1" applyProtection="1">
      <alignment horizontal="left" vertical="center" wrapText="1"/>
      <protection hidden="1"/>
    </xf>
    <xf numFmtId="0" fontId="8" fillId="2" borderId="19" xfId="0" applyFont="1" applyFill="1" applyBorder="1" applyAlignment="1" applyProtection="1">
      <alignment horizontal="left" vertical="top" wrapText="1"/>
      <protection locked="0"/>
    </xf>
    <xf numFmtId="0" fontId="8" fillId="2" borderId="7" xfId="0" applyFont="1" applyFill="1" applyBorder="1" applyAlignment="1" applyProtection="1">
      <alignment horizontal="left" vertical="top" wrapText="1"/>
      <protection locked="0"/>
    </xf>
    <xf numFmtId="0" fontId="8" fillId="0" borderId="33" xfId="0" applyFont="1" applyBorder="1" applyAlignment="1" applyProtection="1">
      <alignment horizontal="left" vertical="center" wrapText="1"/>
      <protection hidden="1"/>
    </xf>
    <xf numFmtId="0" fontId="8" fillId="0" borderId="34" xfId="0" applyFont="1" applyBorder="1" applyAlignment="1" applyProtection="1">
      <alignment horizontal="left" vertical="center" wrapText="1"/>
      <protection hidden="1"/>
    </xf>
    <xf numFmtId="0" fontId="10" fillId="10" borderId="0" xfId="28" applyFont="1" applyFill="1" applyAlignment="1" applyProtection="1">
      <alignment horizontal="center" vertical="center" wrapText="1"/>
      <protection hidden="1"/>
    </xf>
    <xf numFmtId="0" fontId="9" fillId="11" borderId="0" xfId="28" applyFont="1" applyFill="1" applyAlignment="1" applyProtection="1">
      <alignment horizontal="center" vertical="center"/>
      <protection hidden="1"/>
    </xf>
    <xf numFmtId="0" fontId="9" fillId="0" borderId="0" xfId="28" applyFont="1" applyAlignment="1" applyProtection="1">
      <alignment horizontal="justify" vertical="center" wrapText="1"/>
      <protection hidden="1"/>
    </xf>
    <xf numFmtId="0" fontId="9" fillId="0" borderId="0" xfId="28" applyFont="1" applyAlignment="1" applyProtection="1">
      <alignment horizontal="center" vertical="center"/>
      <protection hidden="1"/>
    </xf>
    <xf numFmtId="0" fontId="8" fillId="0" borderId="0" xfId="28" applyFont="1" applyAlignment="1" applyProtection="1">
      <alignment horizontal="justify" vertical="top"/>
      <protection hidden="1"/>
    </xf>
    <xf numFmtId="0" fontId="21" fillId="0" borderId="0" xfId="28" applyFont="1" applyAlignment="1" applyProtection="1">
      <alignment horizontal="left" vertical="center" wrapText="1"/>
      <protection hidden="1"/>
    </xf>
    <xf numFmtId="0" fontId="10" fillId="0" borderId="0" xfId="28" applyFont="1" applyAlignment="1" applyProtection="1">
      <alignment horizontal="center" vertical="center" wrapText="1"/>
      <protection hidden="1"/>
    </xf>
    <xf numFmtId="0" fontId="8" fillId="0" borderId="0" xfId="28" applyFont="1" applyAlignment="1" applyProtection="1">
      <alignment horizontal="justify" vertical="center"/>
      <protection hidden="1"/>
    </xf>
    <xf numFmtId="0" fontId="8" fillId="2" borderId="6" xfId="28" applyFont="1" applyFill="1" applyBorder="1" applyAlignment="1" applyProtection="1">
      <alignment horizontal="left" vertical="top" wrapText="1"/>
      <protection hidden="1"/>
    </xf>
    <xf numFmtId="0" fontId="8" fillId="0" borderId="6" xfId="28" applyFont="1" applyBorder="1" applyAlignment="1" applyProtection="1">
      <alignment horizontal="center" vertical="center" wrapText="1"/>
      <protection hidden="1"/>
    </xf>
    <xf numFmtId="0" fontId="8" fillId="0" borderId="0" xfId="0" applyFont="1" applyAlignment="1" applyProtection="1">
      <alignment horizontal="justify" vertical="top" wrapText="1"/>
      <protection hidden="1"/>
    </xf>
    <xf numFmtId="0" fontId="7" fillId="7" borderId="6" xfId="0" applyFont="1" applyFill="1" applyBorder="1" applyAlignment="1" applyProtection="1">
      <alignment horizontal="center" vertical="center"/>
      <protection hidden="1"/>
    </xf>
    <xf numFmtId="0" fontId="8" fillId="0" borderId="13"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1" fillId="0" borderId="0" xfId="0" applyFont="1" applyAlignment="1" applyProtection="1">
      <alignment horizontal="left" vertical="center" wrapText="1"/>
      <protection hidden="1"/>
    </xf>
    <xf numFmtId="0" fontId="9" fillId="7" borderId="6" xfId="0" applyFont="1" applyFill="1" applyBorder="1" applyAlignment="1" applyProtection="1">
      <alignment horizontal="center" vertical="center" wrapText="1"/>
      <protection hidden="1"/>
    </xf>
    <xf numFmtId="0" fontId="9" fillId="11" borderId="0" xfId="0" applyFont="1" applyFill="1" applyAlignment="1" applyProtection="1">
      <alignment horizontal="center" vertical="center" wrapText="1"/>
      <protection hidden="1"/>
    </xf>
    <xf numFmtId="0" fontId="58" fillId="0" borderId="0" xfId="0" applyFont="1" applyAlignment="1" applyProtection="1">
      <alignment horizontal="left" vertical="top" wrapText="1" indent="1"/>
      <protection hidden="1"/>
    </xf>
    <xf numFmtId="0" fontId="8" fillId="0" borderId="0" xfId="0" applyFont="1" applyAlignment="1" applyProtection="1">
      <alignment horizontal="justify" vertical="top"/>
      <protection hidden="1"/>
    </xf>
    <xf numFmtId="0" fontId="8" fillId="0" borderId="6" xfId="0" applyFont="1" applyBorder="1" applyAlignment="1" applyProtection="1">
      <alignment horizontal="center" vertical="center"/>
      <protection hidden="1"/>
    </xf>
    <xf numFmtId="175" fontId="8" fillId="0" borderId="0" xfId="0" applyNumberFormat="1" applyFont="1" applyAlignment="1" applyProtection="1">
      <alignment horizontal="justify" vertical="top" wrapText="1"/>
      <protection hidden="1"/>
    </xf>
    <xf numFmtId="172" fontId="8" fillId="0" borderId="0" xfId="0" applyNumberFormat="1" applyFont="1" applyAlignment="1" applyProtection="1">
      <alignment horizontal="left" vertical="top" wrapText="1"/>
      <protection hidden="1"/>
    </xf>
    <xf numFmtId="172" fontId="8" fillId="0" borderId="0" xfId="0" applyNumberFormat="1" applyFont="1" applyAlignment="1" applyProtection="1">
      <alignment horizontal="justify" vertical="top" wrapText="1"/>
      <protection hidden="1"/>
    </xf>
    <xf numFmtId="0" fontId="8" fillId="2" borderId="0" xfId="0" applyFont="1" applyFill="1" applyAlignment="1" applyProtection="1">
      <alignment horizontal="left" vertical="center" wrapText="1"/>
      <protection locked="0"/>
    </xf>
    <xf numFmtId="173" fontId="8" fillId="0" borderId="0" xfId="0" applyNumberFormat="1" applyFont="1" applyAlignment="1" applyProtection="1">
      <alignment horizontal="left" vertical="center"/>
      <protection hidden="1"/>
    </xf>
    <xf numFmtId="0" fontId="9" fillId="10" borderId="0" xfId="0" applyFont="1" applyFill="1" applyAlignment="1" applyProtection="1">
      <alignment horizontal="justify" vertical="top" wrapText="1"/>
      <protection hidden="1"/>
    </xf>
    <xf numFmtId="0" fontId="8" fillId="4" borderId="0" xfId="0" applyFont="1" applyFill="1" applyAlignment="1" applyProtection="1">
      <alignment horizontal="justify" vertical="top" wrapText="1"/>
      <protection hidden="1"/>
    </xf>
    <xf numFmtId="0" fontId="0" fillId="0" borderId="0" xfId="0" applyAlignment="1">
      <alignment horizontal="justify" vertical="top" wrapText="1"/>
    </xf>
    <xf numFmtId="0" fontId="8" fillId="2" borderId="5" xfId="0" applyFont="1" applyFill="1" applyBorder="1" applyAlignment="1" applyProtection="1">
      <alignment horizontal="left" vertical="center" wrapText="1"/>
      <protection locked="0"/>
    </xf>
    <xf numFmtId="0" fontId="8" fillId="0" borderId="43" xfId="0" applyFont="1" applyBorder="1" applyAlignment="1" applyProtection="1">
      <alignment horizontal="left" vertical="center" indent="2"/>
      <protection hidden="1"/>
    </xf>
    <xf numFmtId="0" fontId="8" fillId="0" borderId="26" xfId="0" applyFont="1" applyBorder="1" applyAlignment="1" applyProtection="1">
      <alignment horizontal="left" vertical="center" indent="2"/>
      <protection hidden="1"/>
    </xf>
    <xf numFmtId="0" fontId="8" fillId="2" borderId="6" xfId="0" applyFont="1" applyFill="1" applyBorder="1" applyAlignment="1" applyProtection="1">
      <alignment horizontal="left" vertical="center" wrapText="1"/>
      <protection locked="0"/>
    </xf>
    <xf numFmtId="0" fontId="8" fillId="2" borderId="0" xfId="0" applyFont="1" applyFill="1" applyAlignment="1" applyProtection="1">
      <alignment horizontal="center" vertical="center" wrapText="1"/>
      <protection locked="0"/>
    </xf>
    <xf numFmtId="0" fontId="8" fillId="0" borderId="5" xfId="0" applyFont="1" applyBorder="1" applyAlignment="1" applyProtection="1">
      <alignment horizontal="left" vertical="center" indent="2"/>
      <protection hidden="1"/>
    </xf>
    <xf numFmtId="0" fontId="8" fillId="0" borderId="0" xfId="0" applyFont="1" applyAlignment="1" applyProtection="1">
      <alignment horizontal="left" vertical="center" indent="2"/>
      <protection hidden="1"/>
    </xf>
    <xf numFmtId="0" fontId="9" fillId="0" borderId="0" xfId="0" applyFont="1" applyAlignment="1" applyProtection="1">
      <alignment horizontal="left" vertical="center"/>
      <protection hidden="1"/>
    </xf>
    <xf numFmtId="0" fontId="4" fillId="0" borderId="0" xfId="34" applyFont="1" applyAlignment="1" applyProtection="1">
      <alignment horizontal="left" vertical="top" wrapText="1"/>
      <protection hidden="1"/>
    </xf>
    <xf numFmtId="0" fontId="8" fillId="0" borderId="0" xfId="0" applyFont="1" applyAlignment="1" applyProtection="1">
      <alignment horizontal="left" vertical="center" wrapText="1" indent="2"/>
      <protection hidden="1"/>
    </xf>
    <xf numFmtId="0" fontId="4" fillId="0" borderId="0" xfId="34" applyFont="1" applyAlignment="1" applyProtection="1">
      <alignment horizontal="left" vertical="top"/>
      <protection hidden="1"/>
    </xf>
    <xf numFmtId="2" fontId="29" fillId="0" borderId="0" xfId="37" applyNumberFormat="1" applyFont="1" applyAlignment="1" applyProtection="1">
      <alignment horizontal="left" vertical="center"/>
      <protection hidden="1"/>
    </xf>
  </cellXfs>
  <cellStyles count="44">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2" xfId="8" xr:uid="{00000000-0005-0000-0000-000007000000}"/>
    <cellStyle name="Comma  - Style3" xfId="9" xr:uid="{00000000-0005-0000-0000-000008000000}"/>
    <cellStyle name="Comma  - Style4" xfId="10" xr:uid="{00000000-0005-0000-0000-000009000000}"/>
    <cellStyle name="Comma  - Style5" xfId="11" xr:uid="{00000000-0005-0000-0000-00000A000000}"/>
    <cellStyle name="Comma  - Style6" xfId="12" xr:uid="{00000000-0005-0000-0000-00000B000000}"/>
    <cellStyle name="Comma  - Style7" xfId="13" xr:uid="{00000000-0005-0000-0000-00000C000000}"/>
    <cellStyle name="Comma  - Style8" xfId="14" xr:uid="{00000000-0005-0000-0000-00000D000000}"/>
    <cellStyle name="Comma 2" xfId="15" xr:uid="{00000000-0005-0000-0000-00000E000000}"/>
    <cellStyle name="Comma 3" xfId="16" xr:uid="{00000000-0005-0000-0000-00000F000000}"/>
    <cellStyle name="Formula" xfId="17" xr:uid="{00000000-0005-0000-0000-000010000000}"/>
    <cellStyle name="Header1" xfId="18" xr:uid="{00000000-0005-0000-0000-000011000000}"/>
    <cellStyle name="Header2" xfId="19" xr:uid="{00000000-0005-0000-0000-000012000000}"/>
    <cellStyle name="Hyperlink" xfId="20" builtinId="8"/>
    <cellStyle name="Hypertextový odkaz" xfId="21" xr:uid="{00000000-0005-0000-0000-000014000000}"/>
    <cellStyle name="no dec" xfId="22" xr:uid="{00000000-0005-0000-0000-000015000000}"/>
    <cellStyle name="Normal" xfId="0" builtinId="0"/>
    <cellStyle name="Normal - Style1" xfId="23" xr:uid="{00000000-0005-0000-0000-000017000000}"/>
    <cellStyle name="Normal 2" xfId="24" xr:uid="{00000000-0005-0000-0000-000018000000}"/>
    <cellStyle name="Normal 2 2" xfId="25" xr:uid="{00000000-0005-0000-0000-000019000000}"/>
    <cellStyle name="Normal 2 3" xfId="26" xr:uid="{00000000-0005-0000-0000-00001A000000}"/>
    <cellStyle name="Normal 2_20 Price Schedule VOL III Rev-2" xfId="27" xr:uid="{00000000-0005-0000-0000-00001B000000}"/>
    <cellStyle name="Normal 3" xfId="28" xr:uid="{00000000-0005-0000-0000-00001C000000}"/>
    <cellStyle name="Normal 3 2" xfId="29" xr:uid="{00000000-0005-0000-0000-00001D000000}"/>
    <cellStyle name="Normal 3 3" xfId="30" xr:uid="{00000000-0005-0000-0000-00001E000000}"/>
    <cellStyle name="Normal 3_First Envelope - R2" xfId="31" xr:uid="{00000000-0005-0000-0000-00001F000000}"/>
    <cellStyle name="Normal 4" xfId="32" xr:uid="{00000000-0005-0000-0000-000020000000}"/>
    <cellStyle name="Normal 5" xfId="33" xr:uid="{00000000-0005-0000-0000-000021000000}"/>
    <cellStyle name="Normal_Annexures TW 04 2" xfId="34" xr:uid="{00000000-0005-0000-0000-000022000000}"/>
    <cellStyle name="Normal_Attach 3(JV)" xfId="35" xr:uid="{00000000-0005-0000-0000-000023000000}"/>
    <cellStyle name="Normal_Attacments TW 04" xfId="36" xr:uid="{00000000-0005-0000-0000-000024000000}"/>
    <cellStyle name="Normal_Entertainment Form" xfId="37" xr:uid="{00000000-0005-0000-0000-000025000000}"/>
    <cellStyle name="Normal_Price_Schedules for Insulator Package Rev-01" xfId="38" xr:uid="{00000000-0005-0000-0000-000026000000}"/>
    <cellStyle name="Normal_PRICE-SCHE Bihar-Rev-2-corrections" xfId="39" xr:uid="{00000000-0005-0000-0000-000027000000}"/>
    <cellStyle name="Normal_Sheet1" xfId="40" xr:uid="{00000000-0005-0000-0000-000028000000}"/>
    <cellStyle name="Popis" xfId="41" xr:uid="{00000000-0005-0000-0000-000029000000}"/>
    <cellStyle name="Sledovaný hypertextový odkaz" xfId="42" xr:uid="{00000000-0005-0000-0000-00002A000000}"/>
    <cellStyle name="Standard_BS14" xfId="43" xr:uid="{00000000-0005-0000-0000-00002B000000}"/>
  </cellStyles>
  <dxfs count="45">
    <dxf>
      <font>
        <strike/>
      </font>
    </dxf>
    <dxf>
      <font>
        <color theme="0"/>
      </font>
      <fill>
        <patternFill patternType="none">
          <bgColor indexed="65"/>
        </patternFill>
      </fill>
    </dxf>
    <dxf>
      <font>
        <strike/>
      </font>
    </dxf>
    <dxf>
      <font>
        <strike/>
        <condense val="0"/>
        <extend val="0"/>
      </font>
    </dxf>
    <dxf>
      <font>
        <strike/>
        <condense val="0"/>
        <extend val="0"/>
      </font>
    </dxf>
    <dxf>
      <font>
        <strike/>
        <condense val="0"/>
        <extend val="0"/>
        <color auto="1"/>
      </font>
    </dxf>
    <dxf>
      <font>
        <condense val="0"/>
        <extend val="0"/>
        <u/>
        <color indexed="1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rgb="FFFFFFFF"/>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font>
    </dxf>
    <dxf>
      <font>
        <color theme="0"/>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13"/>
      </font>
    </dxf>
    <dxf>
      <font>
        <color indexed="9"/>
      </font>
    </dxf>
    <dxf>
      <font>
        <strike/>
      </font>
    </dxf>
    <dxf>
      <font>
        <color indexed="9"/>
      </font>
      <fill>
        <patternFill patternType="none">
          <bgColor indexed="65"/>
        </patternFill>
      </fill>
    </dxf>
    <dxf>
      <font>
        <color theme="0"/>
        <name val="Cambria"/>
        <scheme val="none"/>
      </font>
      <fill>
        <patternFill patternType="solid">
          <bgColor theme="0"/>
        </patternFill>
      </fill>
    </dxf>
    <dxf>
      <font>
        <color theme="0"/>
        <name val="Cambria"/>
        <scheme val="none"/>
      </font>
      <fill>
        <patternFill patternType="none">
          <bgColor indexed="65"/>
        </patternFill>
      </fill>
    </dxf>
    <dxf>
      <font>
        <condense val="0"/>
        <extend val="0"/>
        <color indexed="9"/>
      </font>
    </dxf>
    <dxf>
      <font>
        <condense val="0"/>
        <extend val="0"/>
        <color indexed="9"/>
      </font>
    </dxf>
    <dxf>
      <font>
        <strike/>
        <condense val="0"/>
        <extend val="0"/>
        <color auto="1"/>
      </font>
      <fill>
        <patternFill patternType="none">
          <bgColor indexed="65"/>
        </patternFill>
      </fill>
    </dxf>
    <dxf>
      <font>
        <color theme="0"/>
        <name val="Cambria"/>
        <scheme val="none"/>
      </font>
      <fill>
        <patternFill patternType="none">
          <bgColor indexed="65"/>
        </patternFill>
      </fill>
    </dxf>
    <dxf>
      <font>
        <condense val="0"/>
        <extend val="0"/>
        <color auto="1"/>
      </font>
      <fill>
        <patternFill patternType="none">
          <bgColor indexed="65"/>
        </patternFill>
      </fill>
    </dxf>
    <dxf>
      <font>
        <color indexed="9"/>
      </font>
      <fill>
        <patternFill patternType="none">
          <bgColor indexed="65"/>
        </patternFill>
      </fill>
    </dxf>
    <dxf>
      <font>
        <color theme="0"/>
      </font>
    </dxf>
    <dxf>
      <font>
        <strike/>
        <condense val="0"/>
        <extend val="0"/>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checked="Checked" fmlaLink="$H$20" lockText="1" noThreeD="1"/>
</file>

<file path=xl/ctrlProps/ctrlProp23.xml><?xml version="1.0" encoding="utf-8"?>
<formControlPr xmlns="http://schemas.microsoft.com/office/spreadsheetml/2009/9/main" objectType="Radio" firstButton="1" fmlaLink="$H$68" lockText="1" noThreeD="1"/>
</file>

<file path=xl/ctrlProps/ctrlProp24.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1" Type="http://schemas.openxmlformats.org/officeDocument/2006/relationships/hyperlink" Target="#'Attach 3(JV)'!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6.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7.xml.rels><?xml version="1.0" encoding="UTF-8" standalone="yes"?>
<Relationships xmlns="http://schemas.openxmlformats.org/package/2006/relationships"><Relationship Id="rId1" Type="http://schemas.openxmlformats.org/officeDocument/2006/relationships/hyperlink" Target="#'Attach 5'!A1"/></Relationships>
</file>

<file path=xl/drawings/_rels/drawing8.xml.rels><?xml version="1.0" encoding="UTF-8" standalone="yes"?>
<Relationships xmlns="http://schemas.openxmlformats.org/package/2006/relationships"><Relationship Id="rId1" Type="http://schemas.openxmlformats.org/officeDocument/2006/relationships/hyperlink" Target="#'Attach 6'!A1"/></Relationships>
</file>

<file path=xl/drawings/_rels/drawing11.xml.rels><?xml version="1.0" encoding="UTF-8" standalone="yes"?>
<Relationships xmlns="http://schemas.openxmlformats.org/package/2006/relationships"><Relationship Id="rId1" Type="http://schemas.openxmlformats.org/officeDocument/2006/relationships/hyperlink" Target="#'Attach 7'!A1"/></Relationships>
</file>

<file path=xl/drawings/_rels/drawing12.xml.rels><?xml version="1.0" encoding="UTF-8" standalone="yes"?>
<Relationships xmlns="http://schemas.openxmlformats.org/package/2006/relationships"><Relationship Id="rId1" Type="http://schemas.openxmlformats.org/officeDocument/2006/relationships/hyperlink" Target="#'Attach 9'!A1"/></Relationships>
</file>

<file path=xl/drawings/_rels/drawing13.xml.rels><?xml version="1.0" encoding="UTF-8" standalone="yes"?>
<Relationships xmlns="http://schemas.openxmlformats.org/package/2006/relationships"><Relationship Id="rId1" Type="http://schemas.openxmlformats.org/officeDocument/2006/relationships/hyperlink" Target="#'Attach 10'!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4'!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2.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3.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4.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5.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6.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7.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13</xdr:row>
      <xdr:rowOff>15240</xdr:rowOff>
    </xdr:from>
    <xdr:to>
      <xdr:col>5</xdr:col>
      <xdr:colOff>0</xdr:colOff>
      <xdr:row>14</xdr:row>
      <xdr:rowOff>19234</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485775</xdr:colOff>
      <xdr:row>15</xdr:row>
      <xdr:rowOff>57150</xdr:rowOff>
    </xdr:from>
    <xdr:to>
      <xdr:col>2</xdr:col>
      <xdr:colOff>2343150</xdr:colOff>
      <xdr:row>17</xdr:row>
      <xdr:rowOff>276225</xdr:rowOff>
    </xdr:to>
    <xdr:pic>
      <xdr:nvPicPr>
        <xdr:cNvPr id="1842" name="Picture 9">
          <a:extLst>
            <a:ext uri="{FF2B5EF4-FFF2-40B4-BE49-F238E27FC236}">
              <a16:creationId xmlns:a16="http://schemas.microsoft.com/office/drawing/2014/main" id="{00000000-0008-0000-0100-00003207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0" y="5295900"/>
          <a:ext cx="24479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2600325</xdr:colOff>
      <xdr:row>15</xdr:row>
      <xdr:rowOff>95250</xdr:rowOff>
    </xdr:from>
    <xdr:to>
      <xdr:col>4</xdr:col>
      <xdr:colOff>714375</xdr:colOff>
      <xdr:row>18</xdr:row>
      <xdr:rowOff>47625</xdr:rowOff>
    </xdr:to>
    <xdr:pic>
      <xdr:nvPicPr>
        <xdr:cNvPr id="1843" name="Picture 10">
          <a:extLst>
            <a:ext uri="{FF2B5EF4-FFF2-40B4-BE49-F238E27FC236}">
              <a16:creationId xmlns:a16="http://schemas.microsoft.com/office/drawing/2014/main" id="{00000000-0008-0000-0100-000033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4105275" y="5334000"/>
          <a:ext cx="40005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542925</xdr:colOff>
      <xdr:row>0</xdr:row>
      <xdr:rowOff>47625</xdr:rowOff>
    </xdr:from>
    <xdr:to>
      <xdr:col>6</xdr:col>
      <xdr:colOff>66675</xdr:colOff>
      <xdr:row>1</xdr:row>
      <xdr:rowOff>238125</xdr:rowOff>
    </xdr:to>
    <xdr:grpSp>
      <xdr:nvGrpSpPr>
        <xdr:cNvPr id="100468" name="Group 12">
          <a:hlinkClick xmlns:r="http://schemas.openxmlformats.org/officeDocument/2006/relationships" r:id="rId1" tooltip="Click for Next Attachment"/>
          <a:extLst>
            <a:ext uri="{FF2B5EF4-FFF2-40B4-BE49-F238E27FC236}">
              <a16:creationId xmlns:a16="http://schemas.microsoft.com/office/drawing/2014/main" id="{00000000-0008-0000-0200-000074880100}"/>
            </a:ext>
          </a:extLst>
        </xdr:cNvPr>
        <xdr:cNvGrpSpPr>
          <a:grpSpLocks/>
        </xdr:cNvGrpSpPr>
      </xdr:nvGrpSpPr>
      <xdr:grpSpPr bwMode="auto">
        <a:xfrm>
          <a:off x="8039100" y="47625"/>
          <a:ext cx="533400" cy="1485900"/>
          <a:chOff x="738" y="5"/>
          <a:chExt cx="116" cy="73"/>
        </a:xfrm>
      </xdr:grpSpPr>
      <xdr:sp macro="" textlink="">
        <xdr:nvSpPr>
          <xdr:cNvPr id="100469" name="AutoShape 13">
            <a:extLst>
              <a:ext uri="{FF2B5EF4-FFF2-40B4-BE49-F238E27FC236}">
                <a16:creationId xmlns:a16="http://schemas.microsoft.com/office/drawing/2014/main" id="{00000000-0008-0000-0200-0000758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9470" name="Text Box 14">
            <a:extLst>
              <a:ext uri="{FF2B5EF4-FFF2-40B4-BE49-F238E27FC236}">
                <a16:creationId xmlns:a16="http://schemas.microsoft.com/office/drawing/2014/main" id="{00000000-0008-0000-0200-00000E4C0000}"/>
              </a:ext>
            </a:extLst>
          </xdr:cNvPr>
          <xdr:cNvSpPr txBox="1">
            <a:spLocks noChangeArrowheads="1"/>
          </xdr:cNvSpPr>
        </xdr:nvSpPr>
        <xdr:spPr bwMode="auto">
          <a:xfrm>
            <a:off x="753" y="23"/>
            <a:ext cx="99" cy="37"/>
          </a:xfrm>
          <a:prstGeom prst="rect">
            <a:avLst/>
          </a:prstGeom>
          <a:noFill/>
          <a:ln w="9525">
            <a:noFill/>
            <a:miter lim="800000"/>
            <a:headEnd/>
            <a:tailEnd/>
          </a:ln>
        </xdr:spPr>
        <xdr:txBody>
          <a:bodyPr vertOverflow="clip" wrap="square" lIns="27432" tIns="27432" rIns="27432" bIns="27432" anchor="ctr" upright="1"/>
          <a:lstStyle/>
          <a:p>
            <a:pPr algn="ctr" rtl="1">
              <a:lnSpc>
                <a:spcPts val="10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104538" name="Group 3">
          <a:hlinkClick xmlns:r="http://schemas.openxmlformats.org/officeDocument/2006/relationships" r:id="rId1" tooltip="Click for Next Attachment"/>
          <a:extLst>
            <a:ext uri="{FF2B5EF4-FFF2-40B4-BE49-F238E27FC236}">
              <a16:creationId xmlns:a16="http://schemas.microsoft.com/office/drawing/2014/main" id="{00000000-0008-0000-0300-00005A980100}"/>
            </a:ext>
          </a:extLst>
        </xdr:cNvPr>
        <xdr:cNvGrpSpPr>
          <a:grpSpLocks/>
        </xdr:cNvGrpSpPr>
      </xdr:nvGrpSpPr>
      <xdr:grpSpPr bwMode="auto">
        <a:xfrm>
          <a:off x="6486525" y="47625"/>
          <a:ext cx="428625" cy="704850"/>
          <a:chOff x="738" y="5"/>
          <a:chExt cx="116" cy="73"/>
        </a:xfrm>
      </xdr:grpSpPr>
      <xdr:sp macro="" textlink="">
        <xdr:nvSpPr>
          <xdr:cNvPr id="104539" name="AutoShape 1">
            <a:extLst>
              <a:ext uri="{FF2B5EF4-FFF2-40B4-BE49-F238E27FC236}">
                <a16:creationId xmlns:a16="http://schemas.microsoft.com/office/drawing/2014/main" id="{00000000-0008-0000-0300-00005B9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180975</xdr:colOff>
      <xdr:row>0</xdr:row>
      <xdr:rowOff>200025</xdr:rowOff>
    </xdr:from>
    <xdr:to>
      <xdr:col>12</xdr:col>
      <xdr:colOff>142875</xdr:colOff>
      <xdr:row>2</xdr:row>
      <xdr:rowOff>571500</xdr:rowOff>
    </xdr:to>
    <xdr:grpSp>
      <xdr:nvGrpSpPr>
        <xdr:cNvPr id="119822" name="Group 1">
          <a:hlinkClick xmlns:r="http://schemas.openxmlformats.org/officeDocument/2006/relationships" r:id="rId1" tooltip="Click for Next Attachment"/>
          <a:extLst>
            <a:ext uri="{FF2B5EF4-FFF2-40B4-BE49-F238E27FC236}">
              <a16:creationId xmlns:a16="http://schemas.microsoft.com/office/drawing/2014/main" id="{00000000-0008-0000-0400-00000ED40100}"/>
            </a:ext>
          </a:extLst>
        </xdr:cNvPr>
        <xdr:cNvGrpSpPr>
          <a:grpSpLocks/>
        </xdr:cNvGrpSpPr>
      </xdr:nvGrpSpPr>
      <xdr:grpSpPr bwMode="auto">
        <a:xfrm>
          <a:off x="9782175" y="200025"/>
          <a:ext cx="2352675" cy="876300"/>
          <a:chOff x="738" y="5"/>
          <a:chExt cx="116" cy="73"/>
        </a:xfrm>
      </xdr:grpSpPr>
      <xdr:sp macro="" textlink="">
        <xdr:nvSpPr>
          <xdr:cNvPr id="119829" name="AutoShape 2">
            <a:extLst>
              <a:ext uri="{FF2B5EF4-FFF2-40B4-BE49-F238E27FC236}">
                <a16:creationId xmlns:a16="http://schemas.microsoft.com/office/drawing/2014/main" id="{00000000-0008-0000-0400-000015D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753" y="23"/>
            <a:ext cx="104"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19050</xdr:colOff>
          <xdr:row>75</xdr:row>
          <xdr:rowOff>57150</xdr:rowOff>
        </xdr:from>
        <xdr:to>
          <xdr:col>6</xdr:col>
          <xdr:colOff>962025</xdr:colOff>
          <xdr:row>77</xdr:row>
          <xdr:rowOff>123825</xdr:rowOff>
        </xdr:to>
        <xdr:grpSp>
          <xdr:nvGrpSpPr>
            <xdr:cNvPr id="119823" name="Group 4">
              <a:extLst>
                <a:ext uri="{FF2B5EF4-FFF2-40B4-BE49-F238E27FC236}">
                  <a16:creationId xmlns:a16="http://schemas.microsoft.com/office/drawing/2014/main" id="{00000000-0008-0000-0400-00000FD40100}"/>
                </a:ext>
              </a:extLst>
            </xdr:cNvPr>
            <xdr:cNvGrpSpPr>
              <a:grpSpLocks/>
            </xdr:cNvGrpSpPr>
          </xdr:nvGrpSpPr>
          <xdr:grpSpPr bwMode="auto">
            <a:xfrm>
              <a:off x="4648200" y="4600575"/>
              <a:ext cx="2009775" cy="0"/>
              <a:chOff x="4648221" y="0"/>
              <a:chExt cx="2001984" cy="4600575"/>
            </a:xfrm>
          </xdr:grpSpPr>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400-00000BC40000}"/>
                  </a:ext>
                </a:extLst>
              </xdr:cNvPr>
              <xdr:cNvSpPr/>
            </xdr:nvSpPr>
            <xdr:spPr bwMode="auto">
              <a:xfrm>
                <a:off x="4673152" y="4600575"/>
                <a:ext cx="16906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FOUNDATION</a:t>
                </a:r>
              </a:p>
            </xdr:txBody>
          </xdr:sp>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400-00000DC40000}"/>
                  </a:ext>
                </a:extLst>
              </xdr:cNvPr>
              <xdr:cNvSpPr/>
            </xdr:nvSpPr>
            <xdr:spPr bwMode="auto">
              <a:xfrm>
                <a:off x="4657770" y="4600575"/>
                <a:ext cx="93302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ERECTION</a:t>
                </a:r>
              </a:p>
            </xdr:txBody>
          </xdr:sp>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4648221" y="0"/>
                <a:ext cx="200198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STRINGING OF TRANSMISSION LINE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75</xdr:row>
          <xdr:rowOff>47625</xdr:rowOff>
        </xdr:from>
        <xdr:to>
          <xdr:col>8</xdr:col>
          <xdr:colOff>1085850</xdr:colOff>
          <xdr:row>77</xdr:row>
          <xdr:rowOff>114300</xdr:rowOff>
        </xdr:to>
        <xdr:grpSp>
          <xdr:nvGrpSpPr>
            <xdr:cNvPr id="119824" name="Group 43">
              <a:extLst>
                <a:ext uri="{FF2B5EF4-FFF2-40B4-BE49-F238E27FC236}">
                  <a16:creationId xmlns:a16="http://schemas.microsoft.com/office/drawing/2014/main" id="{00000000-0008-0000-0400-000010D40100}"/>
                </a:ext>
              </a:extLst>
            </xdr:cNvPr>
            <xdr:cNvGrpSpPr>
              <a:grpSpLocks/>
            </xdr:cNvGrpSpPr>
          </xdr:nvGrpSpPr>
          <xdr:grpSpPr bwMode="auto">
            <a:xfrm>
              <a:off x="6819900" y="4600575"/>
              <a:ext cx="1990725" cy="0"/>
              <a:chOff x="4648247" y="0"/>
              <a:chExt cx="4645404" cy="4600575"/>
            </a:xfrm>
          </xdr:grpSpPr>
          <xdr:sp macro="" textlink="">
            <xdr:nvSpPr>
              <xdr:cNvPr id="50210" name="Check Box 34" hidden="1">
                <a:extLst>
                  <a:ext uri="{63B3BB69-23CF-44E3-9099-C40C66FF867C}">
                    <a14:compatExt spid="_x0000_s50210"/>
                  </a:ext>
                  <a:ext uri="{FF2B5EF4-FFF2-40B4-BE49-F238E27FC236}">
                    <a16:creationId xmlns:a16="http://schemas.microsoft.com/office/drawing/2014/main" id="{00000000-0008-0000-0400-000022C40000}"/>
                  </a:ext>
                </a:extLst>
              </xdr:cNvPr>
              <xdr:cNvSpPr/>
            </xdr:nvSpPr>
            <xdr:spPr bwMode="auto">
              <a:xfrm>
                <a:off x="7603047" y="4600575"/>
                <a:ext cx="169060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FOUNDATION</a:t>
                </a:r>
              </a:p>
            </xdr:txBody>
          </xdr:sp>
          <xdr:sp macro="" textlink="">
            <xdr:nvSpPr>
              <xdr:cNvPr id="50211" name="Check Box 35" hidden="1">
                <a:extLst>
                  <a:ext uri="{63B3BB69-23CF-44E3-9099-C40C66FF867C}">
                    <a14:compatExt spid="_x0000_s50211"/>
                  </a:ext>
                  <a:ext uri="{FF2B5EF4-FFF2-40B4-BE49-F238E27FC236}">
                    <a16:creationId xmlns:a16="http://schemas.microsoft.com/office/drawing/2014/main" id="{00000000-0008-0000-0400-000023C40000}"/>
                  </a:ext>
                </a:extLst>
              </xdr:cNvPr>
              <xdr:cNvSpPr/>
            </xdr:nvSpPr>
            <xdr:spPr bwMode="auto">
              <a:xfrm>
                <a:off x="7965989" y="4600575"/>
                <a:ext cx="93302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ERECTION</a:t>
                </a:r>
              </a:p>
            </xdr:txBody>
          </xdr:sp>
          <xdr:sp macro="" textlink="">
            <xdr:nvSpPr>
              <xdr:cNvPr id="50212" name="Check Box 36" hidden="1">
                <a:extLst>
                  <a:ext uri="{63B3BB69-23CF-44E3-9099-C40C66FF867C}">
                    <a14:compatExt spid="_x0000_s50212"/>
                  </a:ext>
                  <a:ext uri="{FF2B5EF4-FFF2-40B4-BE49-F238E27FC236}">
                    <a16:creationId xmlns:a16="http://schemas.microsoft.com/office/drawing/2014/main" id="{00000000-0008-0000-0400-000024C40000}"/>
                  </a:ext>
                </a:extLst>
              </xdr:cNvPr>
              <xdr:cNvSpPr/>
            </xdr:nvSpPr>
            <xdr:spPr bwMode="auto">
              <a:xfrm>
                <a:off x="4648247" y="0"/>
                <a:ext cx="200198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STRINGING OF TRANSMISSION LINE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86</xdr:row>
          <xdr:rowOff>114300</xdr:rowOff>
        </xdr:from>
        <xdr:to>
          <xdr:col>6</xdr:col>
          <xdr:colOff>323850</xdr:colOff>
          <xdr:row>86</xdr:row>
          <xdr:rowOff>1019175</xdr:rowOff>
        </xdr:to>
        <xdr:grpSp>
          <xdr:nvGrpSpPr>
            <xdr:cNvPr id="119825" name="Group 6">
              <a:extLst>
                <a:ext uri="{FF2B5EF4-FFF2-40B4-BE49-F238E27FC236}">
                  <a16:creationId xmlns:a16="http://schemas.microsoft.com/office/drawing/2014/main" id="{00000000-0008-0000-0400-000011D40100}"/>
                </a:ext>
              </a:extLst>
            </xdr:cNvPr>
            <xdr:cNvGrpSpPr>
              <a:grpSpLocks/>
            </xdr:cNvGrpSpPr>
          </xdr:nvGrpSpPr>
          <xdr:grpSpPr bwMode="auto">
            <a:xfrm>
              <a:off x="4733925" y="4600575"/>
              <a:ext cx="1285875" cy="0"/>
              <a:chOff x="4680127" y="0"/>
              <a:chExt cx="1384777" cy="4600575"/>
            </a:xfrm>
          </xdr:grpSpPr>
          <xdr:sp macro="" textlink="">
            <xdr:nvSpPr>
              <xdr:cNvPr id="50215" name="Check Box 39" hidden="1">
                <a:extLst>
                  <a:ext uri="{63B3BB69-23CF-44E3-9099-C40C66FF867C}">
                    <a14:compatExt spid="_x0000_s50215"/>
                  </a:ext>
                  <a:ext uri="{FF2B5EF4-FFF2-40B4-BE49-F238E27FC236}">
                    <a16:creationId xmlns:a16="http://schemas.microsoft.com/office/drawing/2014/main" id="{00000000-0008-0000-0400-000027C40000}"/>
                  </a:ext>
                </a:extLst>
              </xdr:cNvPr>
              <xdr:cNvSpPr/>
            </xdr:nvSpPr>
            <xdr:spPr bwMode="auto">
              <a:xfrm>
                <a:off x="4775627" y="4600575"/>
                <a:ext cx="128927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50216" name="Check Box 40" hidden="1">
                <a:extLst>
                  <a:ext uri="{63B3BB69-23CF-44E3-9099-C40C66FF867C}">
                    <a14:compatExt spid="_x0000_s50216"/>
                  </a:ext>
                  <a:ext uri="{FF2B5EF4-FFF2-40B4-BE49-F238E27FC236}">
                    <a16:creationId xmlns:a16="http://schemas.microsoft.com/office/drawing/2014/main" id="{00000000-0008-0000-0400-000028C40000}"/>
                  </a:ext>
                </a:extLst>
              </xdr:cNvPr>
              <xdr:cNvSpPr/>
            </xdr:nvSpPr>
            <xdr:spPr bwMode="auto">
              <a:xfrm>
                <a:off x="4794845" y="4600575"/>
                <a:ext cx="120948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 CONTRACTOR</a:t>
                </a:r>
              </a:p>
            </xdr:txBody>
          </xdr:sp>
          <xdr:sp macro="" textlink="">
            <xdr:nvSpPr>
              <xdr:cNvPr id="50217" name="Check Box 41" hidden="1">
                <a:extLst>
                  <a:ext uri="{63B3BB69-23CF-44E3-9099-C40C66FF867C}">
                    <a14:compatExt spid="_x0000_s50217"/>
                  </a:ext>
                  <a:ext uri="{FF2B5EF4-FFF2-40B4-BE49-F238E27FC236}">
                    <a16:creationId xmlns:a16="http://schemas.microsoft.com/office/drawing/2014/main" id="{00000000-0008-0000-0400-000029C40000}"/>
                  </a:ext>
                </a:extLst>
              </xdr:cNvPr>
              <xdr:cNvSpPr/>
            </xdr:nvSpPr>
            <xdr:spPr bwMode="auto">
              <a:xfrm>
                <a:off x="4680127" y="0"/>
                <a:ext cx="10521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86</xdr:row>
          <xdr:rowOff>28575</xdr:rowOff>
        </xdr:from>
        <xdr:to>
          <xdr:col>8</xdr:col>
          <xdr:colOff>323850</xdr:colOff>
          <xdr:row>86</xdr:row>
          <xdr:rowOff>962025</xdr:rowOff>
        </xdr:to>
        <xdr:grpSp>
          <xdr:nvGrpSpPr>
            <xdr:cNvPr id="119826" name="Group 53">
              <a:extLst>
                <a:ext uri="{FF2B5EF4-FFF2-40B4-BE49-F238E27FC236}">
                  <a16:creationId xmlns:a16="http://schemas.microsoft.com/office/drawing/2014/main" id="{00000000-0008-0000-0400-000012D40100}"/>
                </a:ext>
              </a:extLst>
            </xdr:cNvPr>
            <xdr:cNvGrpSpPr>
              <a:grpSpLocks/>
            </xdr:cNvGrpSpPr>
          </xdr:nvGrpSpPr>
          <xdr:grpSpPr bwMode="auto">
            <a:xfrm>
              <a:off x="6819900" y="4600575"/>
              <a:ext cx="1295400" cy="0"/>
              <a:chOff x="4680115" y="0"/>
              <a:chExt cx="3863688" cy="4600575"/>
            </a:xfrm>
          </xdr:grpSpPr>
          <xdr:sp macro="" textlink="">
            <xdr:nvSpPr>
              <xdr:cNvPr id="50220" name="Check Box 44" hidden="1">
                <a:extLst>
                  <a:ext uri="{63B3BB69-23CF-44E3-9099-C40C66FF867C}">
                    <a14:compatExt spid="_x0000_s50220"/>
                  </a:ext>
                  <a:ext uri="{FF2B5EF4-FFF2-40B4-BE49-F238E27FC236}">
                    <a16:creationId xmlns:a16="http://schemas.microsoft.com/office/drawing/2014/main" id="{00000000-0008-0000-0400-00002CC40000}"/>
                  </a:ext>
                </a:extLst>
              </xdr:cNvPr>
              <xdr:cNvSpPr/>
            </xdr:nvSpPr>
            <xdr:spPr bwMode="auto">
              <a:xfrm>
                <a:off x="7254524" y="4600575"/>
                <a:ext cx="128927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50221" name="Check Box 45" hidden="1">
                <a:extLst>
                  <a:ext uri="{63B3BB69-23CF-44E3-9099-C40C66FF867C}">
                    <a14:compatExt spid="_x0000_s50221"/>
                  </a:ext>
                  <a:ext uri="{FF2B5EF4-FFF2-40B4-BE49-F238E27FC236}">
                    <a16:creationId xmlns:a16="http://schemas.microsoft.com/office/drawing/2014/main" id="{00000000-0008-0000-0400-00002DC40000}"/>
                  </a:ext>
                </a:extLst>
              </xdr:cNvPr>
              <xdr:cNvSpPr/>
            </xdr:nvSpPr>
            <xdr:spPr bwMode="auto">
              <a:xfrm>
                <a:off x="7294035" y="4600575"/>
                <a:ext cx="120949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 CONTRACTOR</a:t>
                </a:r>
              </a:p>
            </xdr:txBody>
          </xdr:sp>
          <xdr:sp macro="" textlink="">
            <xdr:nvSpPr>
              <xdr:cNvPr id="50222" name="Check Box 46" hidden="1">
                <a:extLst>
                  <a:ext uri="{63B3BB69-23CF-44E3-9099-C40C66FF867C}">
                    <a14:compatExt spid="_x0000_s50222"/>
                  </a:ext>
                  <a:ext uri="{FF2B5EF4-FFF2-40B4-BE49-F238E27FC236}">
                    <a16:creationId xmlns:a16="http://schemas.microsoft.com/office/drawing/2014/main" id="{00000000-0008-0000-0400-00002EC40000}"/>
                  </a:ext>
                </a:extLst>
              </xdr:cNvPr>
              <xdr:cNvSpPr/>
            </xdr:nvSpPr>
            <xdr:spPr bwMode="auto">
              <a:xfrm>
                <a:off x="4680115" y="0"/>
                <a:ext cx="10521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141</xdr:row>
          <xdr:rowOff>114300</xdr:rowOff>
        </xdr:from>
        <xdr:to>
          <xdr:col>6</xdr:col>
          <xdr:colOff>819150</xdr:colOff>
          <xdr:row>141</xdr:row>
          <xdr:rowOff>1323975</xdr:rowOff>
        </xdr:to>
        <xdr:grpSp>
          <xdr:nvGrpSpPr>
            <xdr:cNvPr id="119827" name="Group 6">
              <a:extLst>
                <a:ext uri="{FF2B5EF4-FFF2-40B4-BE49-F238E27FC236}">
                  <a16:creationId xmlns:a16="http://schemas.microsoft.com/office/drawing/2014/main" id="{00000000-0008-0000-0400-000013D40100}"/>
                </a:ext>
              </a:extLst>
            </xdr:cNvPr>
            <xdr:cNvGrpSpPr>
              <a:grpSpLocks/>
            </xdr:cNvGrpSpPr>
          </xdr:nvGrpSpPr>
          <xdr:grpSpPr bwMode="auto">
            <a:xfrm>
              <a:off x="4733925" y="4600575"/>
              <a:ext cx="1781175" cy="0"/>
              <a:chOff x="4680123" y="0"/>
              <a:chExt cx="1859242" cy="4600575"/>
            </a:xfrm>
          </xdr:grpSpPr>
          <xdr:sp macro="" textlink="">
            <xdr:nvSpPr>
              <xdr:cNvPr id="50335" name="Check Box 159" hidden="1">
                <a:extLst>
                  <a:ext uri="{63B3BB69-23CF-44E3-9099-C40C66FF867C}">
                    <a14:compatExt spid="_x0000_s50335"/>
                  </a:ext>
                  <a:ext uri="{FF2B5EF4-FFF2-40B4-BE49-F238E27FC236}">
                    <a16:creationId xmlns:a16="http://schemas.microsoft.com/office/drawing/2014/main" id="{00000000-0008-0000-0400-00009FC40000}"/>
                  </a:ext>
                </a:extLst>
              </xdr:cNvPr>
              <xdr:cNvSpPr/>
            </xdr:nvSpPr>
            <xdr:spPr bwMode="auto">
              <a:xfrm>
                <a:off x="5250089" y="4600575"/>
                <a:ext cx="128927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Owned</a:t>
                </a:r>
              </a:p>
            </xdr:txBody>
          </xdr:sp>
          <xdr:sp macro="" textlink="">
            <xdr:nvSpPr>
              <xdr:cNvPr id="50336" name="Check Box 160" hidden="1">
                <a:extLst>
                  <a:ext uri="{63B3BB69-23CF-44E3-9099-C40C66FF867C}">
                    <a14:compatExt spid="_x0000_s50336"/>
                  </a:ext>
                  <a:ext uri="{FF2B5EF4-FFF2-40B4-BE49-F238E27FC236}">
                    <a16:creationId xmlns:a16="http://schemas.microsoft.com/office/drawing/2014/main" id="{00000000-0008-0000-0400-0000A0C40000}"/>
                  </a:ext>
                </a:extLst>
              </xdr:cNvPr>
              <xdr:cNvSpPr/>
            </xdr:nvSpPr>
            <xdr:spPr bwMode="auto">
              <a:xfrm>
                <a:off x="5250857" y="4600575"/>
                <a:ext cx="120949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Rented</a:t>
                </a:r>
              </a:p>
            </xdr:txBody>
          </xdr:sp>
          <xdr:sp macro="" textlink="">
            <xdr:nvSpPr>
              <xdr:cNvPr id="50337" name="Check Box 161" hidden="1">
                <a:extLst>
                  <a:ext uri="{63B3BB69-23CF-44E3-9099-C40C66FF867C}">
                    <a14:compatExt spid="_x0000_s50337"/>
                  </a:ext>
                  <a:ext uri="{FF2B5EF4-FFF2-40B4-BE49-F238E27FC236}">
                    <a16:creationId xmlns:a16="http://schemas.microsoft.com/office/drawing/2014/main" id="{00000000-0008-0000-0400-0000A1C40000}"/>
                  </a:ext>
                </a:extLst>
              </xdr:cNvPr>
              <xdr:cNvSpPr/>
            </xdr:nvSpPr>
            <xdr:spPr bwMode="auto">
              <a:xfrm>
                <a:off x="4680123" y="0"/>
                <a:ext cx="105219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Leased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141</xdr:row>
          <xdr:rowOff>171450</xdr:rowOff>
        </xdr:from>
        <xdr:to>
          <xdr:col>8</xdr:col>
          <xdr:colOff>1104900</xdr:colOff>
          <xdr:row>141</xdr:row>
          <xdr:rowOff>1323975</xdr:rowOff>
        </xdr:to>
        <xdr:grpSp>
          <xdr:nvGrpSpPr>
            <xdr:cNvPr id="119828" name="Group 6">
              <a:extLst>
                <a:ext uri="{FF2B5EF4-FFF2-40B4-BE49-F238E27FC236}">
                  <a16:creationId xmlns:a16="http://schemas.microsoft.com/office/drawing/2014/main" id="{00000000-0008-0000-0400-000014D40100}"/>
                </a:ext>
              </a:extLst>
            </xdr:cNvPr>
            <xdr:cNvGrpSpPr>
              <a:grpSpLocks/>
            </xdr:cNvGrpSpPr>
          </xdr:nvGrpSpPr>
          <xdr:grpSpPr bwMode="auto">
            <a:xfrm>
              <a:off x="6838950" y="4600575"/>
              <a:ext cx="1971675" cy="0"/>
              <a:chOff x="4680120" y="0"/>
              <a:chExt cx="4492191" cy="4600575"/>
            </a:xfrm>
          </xdr:grpSpPr>
          <xdr:sp macro="" textlink="">
            <xdr:nvSpPr>
              <xdr:cNvPr id="50344" name="Check Box 168" hidden="1">
                <a:extLst>
                  <a:ext uri="{63B3BB69-23CF-44E3-9099-C40C66FF867C}">
                    <a14:compatExt spid="_x0000_s50344"/>
                  </a:ext>
                  <a:ext uri="{FF2B5EF4-FFF2-40B4-BE49-F238E27FC236}">
                    <a16:creationId xmlns:a16="http://schemas.microsoft.com/office/drawing/2014/main" id="{00000000-0008-0000-0400-0000A8C40000}"/>
                  </a:ext>
                </a:extLst>
              </xdr:cNvPr>
              <xdr:cNvSpPr/>
            </xdr:nvSpPr>
            <xdr:spPr bwMode="auto">
              <a:xfrm>
                <a:off x="7883034" y="4600575"/>
                <a:ext cx="128927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Owned</a:t>
                </a:r>
              </a:p>
            </xdr:txBody>
          </xdr:sp>
          <xdr:sp macro="" textlink="">
            <xdr:nvSpPr>
              <xdr:cNvPr id="50345" name="Check Box 169" hidden="1">
                <a:extLst>
                  <a:ext uri="{63B3BB69-23CF-44E3-9099-C40C66FF867C}">
                    <a14:compatExt spid="_x0000_s50345"/>
                  </a:ext>
                  <a:ext uri="{FF2B5EF4-FFF2-40B4-BE49-F238E27FC236}">
                    <a16:creationId xmlns:a16="http://schemas.microsoft.com/office/drawing/2014/main" id="{00000000-0008-0000-0400-0000A9C40000}"/>
                  </a:ext>
                </a:extLst>
              </xdr:cNvPr>
              <xdr:cNvSpPr/>
            </xdr:nvSpPr>
            <xdr:spPr bwMode="auto">
              <a:xfrm>
                <a:off x="7921121" y="4600575"/>
                <a:ext cx="120949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Rented</a:t>
                </a:r>
              </a:p>
            </xdr:txBody>
          </xdr:sp>
          <xdr:sp macro="" textlink="">
            <xdr:nvSpPr>
              <xdr:cNvPr id="50346" name="Check Box 170" hidden="1">
                <a:extLst>
                  <a:ext uri="{63B3BB69-23CF-44E3-9099-C40C66FF867C}">
                    <a14:compatExt spid="_x0000_s50346"/>
                  </a:ext>
                  <a:ext uri="{FF2B5EF4-FFF2-40B4-BE49-F238E27FC236}">
                    <a16:creationId xmlns:a16="http://schemas.microsoft.com/office/drawing/2014/main" id="{00000000-0008-0000-0400-0000AAC40000}"/>
                  </a:ext>
                </a:extLst>
              </xdr:cNvPr>
              <xdr:cNvSpPr/>
            </xdr:nvSpPr>
            <xdr:spPr bwMode="auto">
              <a:xfrm>
                <a:off x="4680120" y="0"/>
                <a:ext cx="10521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Leased</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438150</xdr:colOff>
      <xdr:row>0</xdr:row>
      <xdr:rowOff>38100</xdr:rowOff>
    </xdr:from>
    <xdr:to>
      <xdr:col>5</xdr:col>
      <xdr:colOff>1543050</xdr:colOff>
      <xdr:row>2</xdr:row>
      <xdr:rowOff>323850</xdr:rowOff>
    </xdr:to>
    <xdr:grpSp>
      <xdr:nvGrpSpPr>
        <xdr:cNvPr id="105562" name="Group 1">
          <a:hlinkClick xmlns:r="http://schemas.openxmlformats.org/officeDocument/2006/relationships" r:id="rId1" tooltip="Click for Next Attachment"/>
          <a:extLst>
            <a:ext uri="{FF2B5EF4-FFF2-40B4-BE49-F238E27FC236}">
              <a16:creationId xmlns:a16="http://schemas.microsoft.com/office/drawing/2014/main" id="{00000000-0008-0000-0500-00005A9C0100}"/>
            </a:ext>
          </a:extLst>
        </xdr:cNvPr>
        <xdr:cNvGrpSpPr>
          <a:grpSpLocks/>
        </xdr:cNvGrpSpPr>
      </xdr:nvGrpSpPr>
      <xdr:grpSpPr bwMode="auto">
        <a:xfrm>
          <a:off x="7077075" y="38100"/>
          <a:ext cx="1104900" cy="704850"/>
          <a:chOff x="738" y="5"/>
          <a:chExt cx="116" cy="73"/>
        </a:xfrm>
      </xdr:grpSpPr>
      <xdr:sp macro="" textlink="">
        <xdr:nvSpPr>
          <xdr:cNvPr id="105563" name="AutoShape 2">
            <a:extLst>
              <a:ext uri="{FF2B5EF4-FFF2-40B4-BE49-F238E27FC236}">
                <a16:creationId xmlns:a16="http://schemas.microsoft.com/office/drawing/2014/main" id="{00000000-0008-0000-0500-00005B9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500-0000031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106586" name="Group 1">
          <a:hlinkClick xmlns:r="http://schemas.openxmlformats.org/officeDocument/2006/relationships" r:id="rId1" tooltip="Click for Next Attachment"/>
          <a:extLst>
            <a:ext uri="{FF2B5EF4-FFF2-40B4-BE49-F238E27FC236}">
              <a16:creationId xmlns:a16="http://schemas.microsoft.com/office/drawing/2014/main" id="{00000000-0008-0000-0600-00005AA00100}"/>
            </a:ext>
          </a:extLst>
        </xdr:cNvPr>
        <xdr:cNvGrpSpPr>
          <a:grpSpLocks/>
        </xdr:cNvGrpSpPr>
      </xdr:nvGrpSpPr>
      <xdr:grpSpPr bwMode="auto">
        <a:xfrm>
          <a:off x="6791325" y="57150"/>
          <a:ext cx="1104900" cy="628650"/>
          <a:chOff x="738" y="5"/>
          <a:chExt cx="116" cy="73"/>
        </a:xfrm>
      </xdr:grpSpPr>
      <xdr:sp macro="" textlink="">
        <xdr:nvSpPr>
          <xdr:cNvPr id="106587" name="AutoShape 2">
            <a:extLst>
              <a:ext uri="{FF2B5EF4-FFF2-40B4-BE49-F238E27FC236}">
                <a16:creationId xmlns:a16="http://schemas.microsoft.com/office/drawing/2014/main" id="{00000000-0008-0000-0600-00005BA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600-0000031C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333375</xdr:rowOff>
    </xdr:to>
    <xdr:grpSp>
      <xdr:nvGrpSpPr>
        <xdr:cNvPr id="107610" name="Group 1">
          <a:hlinkClick xmlns:r="http://schemas.openxmlformats.org/officeDocument/2006/relationships" r:id="rId1" tooltip="Click for Next Attachment"/>
          <a:extLst>
            <a:ext uri="{FF2B5EF4-FFF2-40B4-BE49-F238E27FC236}">
              <a16:creationId xmlns:a16="http://schemas.microsoft.com/office/drawing/2014/main" id="{00000000-0008-0000-0700-00005AA40100}"/>
            </a:ext>
          </a:extLst>
        </xdr:cNvPr>
        <xdr:cNvGrpSpPr>
          <a:grpSpLocks/>
        </xdr:cNvGrpSpPr>
      </xdr:nvGrpSpPr>
      <xdr:grpSpPr bwMode="auto">
        <a:xfrm>
          <a:off x="6496050" y="47625"/>
          <a:ext cx="1104900" cy="704850"/>
          <a:chOff x="738" y="5"/>
          <a:chExt cx="116" cy="73"/>
        </a:xfrm>
      </xdr:grpSpPr>
      <xdr:sp macro="" textlink="">
        <xdr:nvSpPr>
          <xdr:cNvPr id="107611" name="AutoShape 2">
            <a:extLst>
              <a:ext uri="{FF2B5EF4-FFF2-40B4-BE49-F238E27FC236}">
                <a16:creationId xmlns:a16="http://schemas.microsoft.com/office/drawing/2014/main" id="{00000000-0008-0000-0700-00005BA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7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101485" name="Group 1">
          <a:hlinkClick xmlns:r="http://schemas.openxmlformats.org/officeDocument/2006/relationships" r:id="rId1" tooltip="Click for Next Attachment"/>
          <a:extLst>
            <a:ext uri="{FF2B5EF4-FFF2-40B4-BE49-F238E27FC236}">
              <a16:creationId xmlns:a16="http://schemas.microsoft.com/office/drawing/2014/main" id="{00000000-0008-0000-0800-00006D8C0100}"/>
            </a:ext>
          </a:extLst>
        </xdr:cNvPr>
        <xdr:cNvGrpSpPr>
          <a:grpSpLocks/>
        </xdr:cNvGrpSpPr>
      </xdr:nvGrpSpPr>
      <xdr:grpSpPr bwMode="auto">
        <a:xfrm>
          <a:off x="6667500" y="47625"/>
          <a:ext cx="1104900" cy="781050"/>
          <a:chOff x="738" y="5"/>
          <a:chExt cx="116" cy="73"/>
        </a:xfrm>
      </xdr:grpSpPr>
      <xdr:sp macro="" textlink="">
        <xdr:nvSpPr>
          <xdr:cNvPr id="101486" name="AutoShape 2">
            <a:extLst>
              <a:ext uri="{FF2B5EF4-FFF2-40B4-BE49-F238E27FC236}">
                <a16:creationId xmlns:a16="http://schemas.microsoft.com/office/drawing/2014/main" id="{00000000-0008-0000-0800-00006E8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800-0000032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4</xdr:col>
          <xdr:colOff>914400</xdr:colOff>
          <xdr:row>24</xdr:row>
          <xdr:rowOff>0</xdr:rowOff>
        </xdr:from>
        <xdr:to>
          <xdr:col>4</xdr:col>
          <xdr:colOff>1219200</xdr:colOff>
          <xdr:row>25</xdr:row>
          <xdr:rowOff>133350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8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914400</xdr:colOff>
          <xdr:row>22</xdr:row>
          <xdr:rowOff>0</xdr:rowOff>
        </xdr:from>
        <xdr:to>
          <xdr:col>4</xdr:col>
          <xdr:colOff>914400</xdr:colOff>
          <xdr:row>27</xdr:row>
          <xdr:rowOff>152400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9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914400</xdr:colOff>
          <xdr:row>21</xdr:row>
          <xdr:rowOff>0</xdr:rowOff>
        </xdr:from>
        <xdr:to>
          <xdr:col>4</xdr:col>
          <xdr:colOff>914400</xdr:colOff>
          <xdr:row>26</xdr:row>
          <xdr:rowOff>152400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A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98488" name="Group 1">
          <a:hlinkClick xmlns:r="http://schemas.openxmlformats.org/officeDocument/2006/relationships" r:id="rId1" tooltip="Click for Next Attachment"/>
          <a:extLst>
            <a:ext uri="{FF2B5EF4-FFF2-40B4-BE49-F238E27FC236}">
              <a16:creationId xmlns:a16="http://schemas.microsoft.com/office/drawing/2014/main" id="{00000000-0008-0000-0B00-0000B8800100}"/>
            </a:ext>
          </a:extLst>
        </xdr:cNvPr>
        <xdr:cNvGrpSpPr>
          <a:grpSpLocks/>
        </xdr:cNvGrpSpPr>
      </xdr:nvGrpSpPr>
      <xdr:grpSpPr bwMode="auto">
        <a:xfrm>
          <a:off x="6696075" y="47625"/>
          <a:ext cx="1104900" cy="895350"/>
          <a:chOff x="738" y="5"/>
          <a:chExt cx="116" cy="73"/>
        </a:xfrm>
      </xdr:grpSpPr>
      <xdr:sp macro="" textlink="">
        <xdr:nvSpPr>
          <xdr:cNvPr id="98490" name="AutoShape 2">
            <a:extLst>
              <a:ext uri="{FF2B5EF4-FFF2-40B4-BE49-F238E27FC236}">
                <a16:creationId xmlns:a16="http://schemas.microsoft.com/office/drawing/2014/main" id="{00000000-0008-0000-0B00-0000BA8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B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2257083</xdr:colOff>
      <xdr:row>21</xdr:row>
      <xdr:rowOff>187637</xdr:rowOff>
    </xdr:to>
    <xdr:sp macro="" textlink="">
      <xdr:nvSpPr>
        <xdr:cNvPr id="2" name="Text Box 15">
          <a:extLst>
            <a:ext uri="{FF2B5EF4-FFF2-40B4-BE49-F238E27FC236}">
              <a16:creationId xmlns:a16="http://schemas.microsoft.com/office/drawing/2014/main" id="{00000000-0008-0000-0B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B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108634" name="Group 1">
          <a:hlinkClick xmlns:r="http://schemas.openxmlformats.org/officeDocument/2006/relationships" r:id="rId1" tooltip="Click for Next Attachment"/>
          <a:extLst>
            <a:ext uri="{FF2B5EF4-FFF2-40B4-BE49-F238E27FC236}">
              <a16:creationId xmlns:a16="http://schemas.microsoft.com/office/drawing/2014/main" id="{00000000-0008-0000-0C00-00005AA80100}"/>
            </a:ext>
          </a:extLst>
        </xdr:cNvPr>
        <xdr:cNvGrpSpPr>
          <a:grpSpLocks/>
        </xdr:cNvGrpSpPr>
      </xdr:nvGrpSpPr>
      <xdr:grpSpPr bwMode="auto">
        <a:xfrm>
          <a:off x="7153275" y="47625"/>
          <a:ext cx="1104900" cy="676275"/>
          <a:chOff x="738" y="5"/>
          <a:chExt cx="116" cy="73"/>
        </a:xfrm>
      </xdr:grpSpPr>
      <xdr:sp macro="" textlink="">
        <xdr:nvSpPr>
          <xdr:cNvPr id="108635" name="AutoShape 2">
            <a:extLst>
              <a:ext uri="{FF2B5EF4-FFF2-40B4-BE49-F238E27FC236}">
                <a16:creationId xmlns:a16="http://schemas.microsoft.com/office/drawing/2014/main" id="{00000000-0008-0000-0C00-00005BA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C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533400</xdr:rowOff>
    </xdr:to>
    <xdr:grpSp>
      <xdr:nvGrpSpPr>
        <xdr:cNvPr id="109658" name="Group 1">
          <a:hlinkClick xmlns:r="http://schemas.openxmlformats.org/officeDocument/2006/relationships" r:id="rId1" tooltip="Click for Next Attachment"/>
          <a:extLst>
            <a:ext uri="{FF2B5EF4-FFF2-40B4-BE49-F238E27FC236}">
              <a16:creationId xmlns:a16="http://schemas.microsoft.com/office/drawing/2014/main" id="{00000000-0008-0000-0D00-00005AAC0100}"/>
            </a:ext>
          </a:extLst>
        </xdr:cNvPr>
        <xdr:cNvGrpSpPr>
          <a:grpSpLocks/>
        </xdr:cNvGrpSpPr>
      </xdr:nvGrpSpPr>
      <xdr:grpSpPr bwMode="auto">
        <a:xfrm>
          <a:off x="7105650" y="47625"/>
          <a:ext cx="2600325" cy="885825"/>
          <a:chOff x="738" y="5"/>
          <a:chExt cx="116" cy="73"/>
        </a:xfrm>
      </xdr:grpSpPr>
      <xdr:sp macro="" textlink="">
        <xdr:nvSpPr>
          <xdr:cNvPr id="109659" name="AutoShape 2">
            <a:extLst>
              <a:ext uri="{FF2B5EF4-FFF2-40B4-BE49-F238E27FC236}">
                <a16:creationId xmlns:a16="http://schemas.microsoft.com/office/drawing/2014/main" id="{00000000-0008-0000-0D00-00005BA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D00-0000033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123825</xdr:colOff>
      <xdr:row>0</xdr:row>
      <xdr:rowOff>38100</xdr:rowOff>
    </xdr:from>
    <xdr:to>
      <xdr:col>7</xdr:col>
      <xdr:colOff>9525</xdr:colOff>
      <xdr:row>2</xdr:row>
      <xdr:rowOff>314325</xdr:rowOff>
    </xdr:to>
    <xdr:grpSp>
      <xdr:nvGrpSpPr>
        <xdr:cNvPr id="110682" name="Group 1">
          <a:hlinkClick xmlns:r="http://schemas.openxmlformats.org/officeDocument/2006/relationships" r:id="rId1" tooltip="Click for Next Attachment"/>
          <a:extLst>
            <a:ext uri="{FF2B5EF4-FFF2-40B4-BE49-F238E27FC236}">
              <a16:creationId xmlns:a16="http://schemas.microsoft.com/office/drawing/2014/main" id="{00000000-0008-0000-0E00-00005AB00100}"/>
            </a:ext>
          </a:extLst>
        </xdr:cNvPr>
        <xdr:cNvGrpSpPr>
          <a:grpSpLocks/>
        </xdr:cNvGrpSpPr>
      </xdr:nvGrpSpPr>
      <xdr:grpSpPr bwMode="auto">
        <a:xfrm>
          <a:off x="6810375" y="38100"/>
          <a:ext cx="1104900" cy="695325"/>
          <a:chOff x="738" y="5"/>
          <a:chExt cx="116" cy="73"/>
        </a:xfrm>
      </xdr:grpSpPr>
      <xdr:sp macro="" textlink="">
        <xdr:nvSpPr>
          <xdr:cNvPr id="110683" name="AutoShape 2">
            <a:extLst>
              <a:ext uri="{FF2B5EF4-FFF2-40B4-BE49-F238E27FC236}">
                <a16:creationId xmlns:a16="http://schemas.microsoft.com/office/drawing/2014/main" id="{00000000-0008-0000-0E00-00005BB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E00-0000033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111706" name="Group 1">
          <a:hlinkClick xmlns:r="http://schemas.openxmlformats.org/officeDocument/2006/relationships" r:id="rId1" tooltip="Click for Next Attachment"/>
          <a:extLst>
            <a:ext uri="{FF2B5EF4-FFF2-40B4-BE49-F238E27FC236}">
              <a16:creationId xmlns:a16="http://schemas.microsoft.com/office/drawing/2014/main" id="{00000000-0008-0000-0F00-00005AB40100}"/>
            </a:ext>
          </a:extLst>
        </xdr:cNvPr>
        <xdr:cNvGrpSpPr>
          <a:grpSpLocks/>
        </xdr:cNvGrpSpPr>
      </xdr:nvGrpSpPr>
      <xdr:grpSpPr bwMode="auto">
        <a:xfrm>
          <a:off x="6791325" y="57150"/>
          <a:ext cx="1104900" cy="733425"/>
          <a:chOff x="738" y="5"/>
          <a:chExt cx="116" cy="73"/>
        </a:xfrm>
      </xdr:grpSpPr>
      <xdr:sp macro="" textlink="">
        <xdr:nvSpPr>
          <xdr:cNvPr id="111707" name="AutoShape 2">
            <a:extLst>
              <a:ext uri="{FF2B5EF4-FFF2-40B4-BE49-F238E27FC236}">
                <a16:creationId xmlns:a16="http://schemas.microsoft.com/office/drawing/2014/main" id="{00000000-0008-0000-0F00-00005BB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0F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0</xdr:colOff>
      <xdr:row>0</xdr:row>
      <xdr:rowOff>228600</xdr:rowOff>
    </xdr:from>
    <xdr:to>
      <xdr:col>6</xdr:col>
      <xdr:colOff>0</xdr:colOff>
      <xdr:row>2</xdr:row>
      <xdr:rowOff>466725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AD4384BF-12A3-4159-94B2-05153526B8CF}"/>
            </a:ext>
          </a:extLst>
        </xdr:cNvPr>
        <xdr:cNvGrpSpPr>
          <a:grpSpLocks/>
        </xdr:cNvGrpSpPr>
      </xdr:nvGrpSpPr>
      <xdr:grpSpPr bwMode="auto">
        <a:xfrm>
          <a:off x="10775156" y="228600"/>
          <a:ext cx="0" cy="714375"/>
          <a:chOff x="919" y="4"/>
          <a:chExt cx="116" cy="73"/>
        </a:xfrm>
      </xdr:grpSpPr>
      <xdr:sp macro="" textlink="">
        <xdr:nvSpPr>
          <xdr:cNvPr id="3" name="AutoShape 2">
            <a:extLst>
              <a:ext uri="{FF2B5EF4-FFF2-40B4-BE49-F238E27FC236}">
                <a16:creationId xmlns:a16="http://schemas.microsoft.com/office/drawing/2014/main" id="{D5B79FA6-1720-C74E-CFDD-F80E54DB1A47}"/>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A563E7CA-06ED-8A94-B6C2-42598897C1ED}"/>
              </a:ext>
            </a:extLst>
          </xdr:cNvPr>
          <xdr:cNvSpPr txBox="1">
            <a:spLocks noChangeArrowheads="1"/>
          </xdr:cNvSpPr>
        </xdr:nvSpPr>
        <xdr:spPr bwMode="auto">
          <a:xfrm>
            <a:off x="9667875" y="18443467597669"/>
            <a:ext cx="0"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6</xdr:col>
      <xdr:colOff>0</xdr:colOff>
      <xdr:row>0</xdr:row>
      <xdr:rowOff>66675</xdr:rowOff>
    </xdr:from>
    <xdr:to>
      <xdr:col>12</xdr:col>
      <xdr:colOff>209550</xdr:colOff>
      <xdr:row>2</xdr:row>
      <xdr:rowOff>523875</xdr:rowOff>
    </xdr:to>
    <xdr:grpSp>
      <xdr:nvGrpSpPr>
        <xdr:cNvPr id="5" name="Group 1">
          <a:hlinkClick xmlns:r="http://schemas.openxmlformats.org/officeDocument/2006/relationships" r:id="rId1" tooltip="Click for Next Attachment"/>
          <a:extLst>
            <a:ext uri="{FF2B5EF4-FFF2-40B4-BE49-F238E27FC236}">
              <a16:creationId xmlns:a16="http://schemas.microsoft.com/office/drawing/2014/main" id="{A6911640-5020-4230-ABC0-DDAAEFEC4211}"/>
            </a:ext>
          </a:extLst>
        </xdr:cNvPr>
        <xdr:cNvGrpSpPr>
          <a:grpSpLocks/>
        </xdr:cNvGrpSpPr>
      </xdr:nvGrpSpPr>
      <xdr:grpSpPr bwMode="auto">
        <a:xfrm>
          <a:off x="10775156" y="66675"/>
          <a:ext cx="2031207" cy="933450"/>
          <a:chOff x="919" y="4"/>
          <a:chExt cx="116" cy="73"/>
        </a:xfrm>
      </xdr:grpSpPr>
      <xdr:sp macro="" textlink="">
        <xdr:nvSpPr>
          <xdr:cNvPr id="6" name="AutoShape 2">
            <a:extLst>
              <a:ext uri="{FF2B5EF4-FFF2-40B4-BE49-F238E27FC236}">
                <a16:creationId xmlns:a16="http://schemas.microsoft.com/office/drawing/2014/main" id="{9AE50B68-1548-8B6D-A179-FBC91EBE6D2D}"/>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F71AE934-540C-9B5C-1E71-518C194AE70A}"/>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112730" name="Group 1">
          <a:hlinkClick xmlns:r="http://schemas.openxmlformats.org/officeDocument/2006/relationships" r:id="rId1" tooltip="Click for Next Attachment"/>
          <a:extLst>
            <a:ext uri="{FF2B5EF4-FFF2-40B4-BE49-F238E27FC236}">
              <a16:creationId xmlns:a16="http://schemas.microsoft.com/office/drawing/2014/main" id="{00000000-0008-0000-1100-00005AB80100}"/>
            </a:ext>
          </a:extLst>
        </xdr:cNvPr>
        <xdr:cNvGrpSpPr>
          <a:grpSpLocks/>
        </xdr:cNvGrpSpPr>
      </xdr:nvGrpSpPr>
      <xdr:grpSpPr bwMode="auto">
        <a:xfrm>
          <a:off x="6496050" y="47625"/>
          <a:ext cx="1104900" cy="704850"/>
          <a:chOff x="738" y="5"/>
          <a:chExt cx="116" cy="73"/>
        </a:xfrm>
      </xdr:grpSpPr>
      <xdr:sp macro="" textlink="">
        <xdr:nvSpPr>
          <xdr:cNvPr id="112731" name="AutoShape 2">
            <a:extLst>
              <a:ext uri="{FF2B5EF4-FFF2-40B4-BE49-F238E27FC236}">
                <a16:creationId xmlns:a16="http://schemas.microsoft.com/office/drawing/2014/main" id="{00000000-0008-0000-1100-00005BB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1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113754" name="Group 1">
          <a:hlinkClick xmlns:r="http://schemas.openxmlformats.org/officeDocument/2006/relationships" r:id="rId1" tooltip="Click for Next Attachment"/>
          <a:extLst>
            <a:ext uri="{FF2B5EF4-FFF2-40B4-BE49-F238E27FC236}">
              <a16:creationId xmlns:a16="http://schemas.microsoft.com/office/drawing/2014/main" id="{00000000-0008-0000-1200-00005ABC0100}"/>
            </a:ext>
          </a:extLst>
        </xdr:cNvPr>
        <xdr:cNvGrpSpPr>
          <a:grpSpLocks/>
        </xdr:cNvGrpSpPr>
      </xdr:nvGrpSpPr>
      <xdr:grpSpPr bwMode="auto">
        <a:xfrm>
          <a:off x="6677025" y="47625"/>
          <a:ext cx="1104900" cy="695325"/>
          <a:chOff x="738" y="5"/>
          <a:chExt cx="116" cy="73"/>
        </a:xfrm>
      </xdr:grpSpPr>
      <xdr:sp macro="" textlink="">
        <xdr:nvSpPr>
          <xdr:cNvPr id="113755" name="AutoShape 2">
            <a:extLst>
              <a:ext uri="{FF2B5EF4-FFF2-40B4-BE49-F238E27FC236}">
                <a16:creationId xmlns:a16="http://schemas.microsoft.com/office/drawing/2014/main" id="{00000000-0008-0000-1200-00005BB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114778" name="Group 1">
          <a:hlinkClick xmlns:r="http://schemas.openxmlformats.org/officeDocument/2006/relationships" r:id="rId1" tooltip="Click for Next Attachment"/>
          <a:extLst>
            <a:ext uri="{FF2B5EF4-FFF2-40B4-BE49-F238E27FC236}">
              <a16:creationId xmlns:a16="http://schemas.microsoft.com/office/drawing/2014/main" id="{00000000-0008-0000-1300-00005AC00100}"/>
            </a:ext>
          </a:extLst>
        </xdr:cNvPr>
        <xdr:cNvGrpSpPr>
          <a:grpSpLocks/>
        </xdr:cNvGrpSpPr>
      </xdr:nvGrpSpPr>
      <xdr:grpSpPr bwMode="auto">
        <a:xfrm>
          <a:off x="6827838" y="444500"/>
          <a:ext cx="1108075" cy="692150"/>
          <a:chOff x="738" y="5"/>
          <a:chExt cx="116" cy="73"/>
        </a:xfrm>
      </xdr:grpSpPr>
      <xdr:sp macro="" textlink="">
        <xdr:nvSpPr>
          <xdr:cNvPr id="114779" name="AutoShape 2">
            <a:extLst>
              <a:ext uri="{FF2B5EF4-FFF2-40B4-BE49-F238E27FC236}">
                <a16:creationId xmlns:a16="http://schemas.microsoft.com/office/drawing/2014/main" id="{00000000-0008-0000-1300-00005BC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3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102498" name="Group 2">
          <a:hlinkClick xmlns:r="http://schemas.openxmlformats.org/officeDocument/2006/relationships" r:id="rId1" tooltip="Click for Next Attachment"/>
          <a:extLst>
            <a:ext uri="{FF2B5EF4-FFF2-40B4-BE49-F238E27FC236}">
              <a16:creationId xmlns:a16="http://schemas.microsoft.com/office/drawing/2014/main" id="{00000000-0008-0000-1400-000062900100}"/>
            </a:ext>
          </a:extLst>
        </xdr:cNvPr>
        <xdr:cNvGrpSpPr>
          <a:grpSpLocks/>
        </xdr:cNvGrpSpPr>
      </xdr:nvGrpSpPr>
      <xdr:grpSpPr bwMode="auto">
        <a:xfrm>
          <a:off x="6498981" y="57150"/>
          <a:ext cx="865309" cy="842596"/>
          <a:chOff x="738" y="5"/>
          <a:chExt cx="116" cy="73"/>
        </a:xfrm>
      </xdr:grpSpPr>
      <xdr:sp macro="" textlink="">
        <xdr:nvSpPr>
          <xdr:cNvPr id="102499" name="AutoShape 3">
            <a:extLst>
              <a:ext uri="{FF2B5EF4-FFF2-40B4-BE49-F238E27FC236}">
                <a16:creationId xmlns:a16="http://schemas.microsoft.com/office/drawing/2014/main" id="{00000000-0008-0000-1400-0000639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4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70</xdr:row>
          <xdr:rowOff>19050</xdr:rowOff>
        </xdr:from>
        <xdr:to>
          <xdr:col>2</xdr:col>
          <xdr:colOff>752475</xdr:colOff>
          <xdr:row>71</xdr:row>
          <xdr:rowOff>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4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70</xdr:row>
          <xdr:rowOff>19050</xdr:rowOff>
        </xdr:from>
        <xdr:to>
          <xdr:col>3</xdr:col>
          <xdr:colOff>923925</xdr:colOff>
          <xdr:row>71</xdr:row>
          <xdr:rowOff>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4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103521" name="Group 1">
          <a:hlinkClick xmlns:r="http://schemas.openxmlformats.org/officeDocument/2006/relationships" r:id="rId1" tooltip="Click for Next Attachment"/>
          <a:extLst>
            <a:ext uri="{FF2B5EF4-FFF2-40B4-BE49-F238E27FC236}">
              <a16:creationId xmlns:a16="http://schemas.microsoft.com/office/drawing/2014/main" id="{00000000-0008-0000-1500-000061940100}"/>
            </a:ext>
          </a:extLst>
        </xdr:cNvPr>
        <xdr:cNvGrpSpPr>
          <a:grpSpLocks/>
        </xdr:cNvGrpSpPr>
      </xdr:nvGrpSpPr>
      <xdr:grpSpPr bwMode="auto">
        <a:xfrm>
          <a:off x="7972425" y="381000"/>
          <a:ext cx="1104900" cy="1371600"/>
          <a:chOff x="738" y="5"/>
          <a:chExt cx="116" cy="73"/>
        </a:xfrm>
      </xdr:grpSpPr>
      <xdr:sp macro="" textlink="">
        <xdr:nvSpPr>
          <xdr:cNvPr id="103522" name="AutoShape 2">
            <a:extLst>
              <a:ext uri="{FF2B5EF4-FFF2-40B4-BE49-F238E27FC236}">
                <a16:creationId xmlns:a16="http://schemas.microsoft.com/office/drawing/2014/main" id="{00000000-0008-0000-1500-0000629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500-0000034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115802" name="Group 1">
          <a:hlinkClick xmlns:r="http://schemas.openxmlformats.org/officeDocument/2006/relationships" r:id="rId1" tooltip="Click for Next Attachment"/>
          <a:extLst>
            <a:ext uri="{FF2B5EF4-FFF2-40B4-BE49-F238E27FC236}">
              <a16:creationId xmlns:a16="http://schemas.microsoft.com/office/drawing/2014/main" id="{00000000-0008-0000-1600-00005AC40100}"/>
            </a:ext>
          </a:extLst>
        </xdr:cNvPr>
        <xdr:cNvGrpSpPr>
          <a:grpSpLocks/>
        </xdr:cNvGrpSpPr>
      </xdr:nvGrpSpPr>
      <xdr:grpSpPr bwMode="auto">
        <a:xfrm>
          <a:off x="7048500" y="57150"/>
          <a:ext cx="1104900" cy="819150"/>
          <a:chOff x="738" y="5"/>
          <a:chExt cx="116" cy="73"/>
        </a:xfrm>
      </xdr:grpSpPr>
      <xdr:sp macro="" textlink="">
        <xdr:nvSpPr>
          <xdr:cNvPr id="115803" name="AutoShape 2">
            <a:extLst>
              <a:ext uri="{FF2B5EF4-FFF2-40B4-BE49-F238E27FC236}">
                <a16:creationId xmlns:a16="http://schemas.microsoft.com/office/drawing/2014/main" id="{00000000-0008-0000-1600-00005BC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6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3</xdr:row>
      <xdr:rowOff>0</xdr:rowOff>
    </xdr:to>
    <xdr:grpSp>
      <xdr:nvGrpSpPr>
        <xdr:cNvPr id="116826" name="Group 1">
          <a:hlinkClick xmlns:r="http://schemas.openxmlformats.org/officeDocument/2006/relationships" r:id="rId1" tooltip="Click for Next Attachment"/>
          <a:extLst>
            <a:ext uri="{FF2B5EF4-FFF2-40B4-BE49-F238E27FC236}">
              <a16:creationId xmlns:a16="http://schemas.microsoft.com/office/drawing/2014/main" id="{00000000-0008-0000-1700-00005AC80100}"/>
            </a:ext>
          </a:extLst>
        </xdr:cNvPr>
        <xdr:cNvGrpSpPr>
          <a:grpSpLocks/>
        </xdr:cNvGrpSpPr>
      </xdr:nvGrpSpPr>
      <xdr:grpSpPr bwMode="auto">
        <a:xfrm>
          <a:off x="6772275" y="57150"/>
          <a:ext cx="1104900" cy="1562100"/>
          <a:chOff x="738" y="5"/>
          <a:chExt cx="116" cy="73"/>
        </a:xfrm>
      </xdr:grpSpPr>
      <xdr:sp macro="" textlink="">
        <xdr:nvSpPr>
          <xdr:cNvPr id="116827" name="AutoShape 2">
            <a:extLst>
              <a:ext uri="{FF2B5EF4-FFF2-40B4-BE49-F238E27FC236}">
                <a16:creationId xmlns:a16="http://schemas.microsoft.com/office/drawing/2014/main" id="{00000000-0008-0000-1700-00005BC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7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117850" name="Group 1">
          <a:hlinkClick xmlns:r="http://schemas.openxmlformats.org/officeDocument/2006/relationships" r:id="rId1" tooltip="Click for Next Attachment"/>
          <a:extLst>
            <a:ext uri="{FF2B5EF4-FFF2-40B4-BE49-F238E27FC236}">
              <a16:creationId xmlns:a16="http://schemas.microsoft.com/office/drawing/2014/main" id="{00000000-0008-0000-1800-00005ACC0100}"/>
            </a:ext>
          </a:extLst>
        </xdr:cNvPr>
        <xdr:cNvGrpSpPr>
          <a:grpSpLocks/>
        </xdr:cNvGrpSpPr>
      </xdr:nvGrpSpPr>
      <xdr:grpSpPr bwMode="auto">
        <a:xfrm>
          <a:off x="6705600" y="57150"/>
          <a:ext cx="1104900" cy="695325"/>
          <a:chOff x="738" y="5"/>
          <a:chExt cx="116" cy="73"/>
        </a:xfrm>
      </xdr:grpSpPr>
      <xdr:sp macro="" textlink="">
        <xdr:nvSpPr>
          <xdr:cNvPr id="117851" name="AutoShape 2">
            <a:extLst>
              <a:ext uri="{FF2B5EF4-FFF2-40B4-BE49-F238E27FC236}">
                <a16:creationId xmlns:a16="http://schemas.microsoft.com/office/drawing/2014/main" id="{00000000-0008-0000-1800-00005BC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8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3</xdr:row>
      <xdr:rowOff>0</xdr:rowOff>
    </xdr:to>
    <xdr:grpSp>
      <xdr:nvGrpSpPr>
        <xdr:cNvPr id="118874" name="Group 1">
          <a:hlinkClick xmlns:r="http://schemas.openxmlformats.org/officeDocument/2006/relationships" r:id="rId1" tooltip="Click for Next Attachment"/>
          <a:extLst>
            <a:ext uri="{FF2B5EF4-FFF2-40B4-BE49-F238E27FC236}">
              <a16:creationId xmlns:a16="http://schemas.microsoft.com/office/drawing/2014/main" id="{00000000-0008-0000-1900-00005AD00100}"/>
            </a:ext>
          </a:extLst>
        </xdr:cNvPr>
        <xdr:cNvGrpSpPr>
          <a:grpSpLocks/>
        </xdr:cNvGrpSpPr>
      </xdr:nvGrpSpPr>
      <xdr:grpSpPr bwMode="auto">
        <a:xfrm>
          <a:off x="6709930" y="57150"/>
          <a:ext cx="1097972" cy="1198418"/>
          <a:chOff x="738" y="5"/>
          <a:chExt cx="116" cy="73"/>
        </a:xfrm>
      </xdr:grpSpPr>
      <xdr:sp macro="" textlink="">
        <xdr:nvSpPr>
          <xdr:cNvPr id="118875" name="AutoShape 2">
            <a:extLst>
              <a:ext uri="{FF2B5EF4-FFF2-40B4-BE49-F238E27FC236}">
                <a16:creationId xmlns:a16="http://schemas.microsoft.com/office/drawing/2014/main" id="{00000000-0008-0000-1900-00005BD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A00-000002000000}"/>
            </a:ext>
          </a:extLst>
        </xdr:cNvPr>
        <xdr:cNvGrpSpPr>
          <a:grpSpLocks/>
        </xdr:cNvGrpSpPr>
      </xdr:nvGrpSpPr>
      <xdr:grpSpPr bwMode="auto">
        <a:xfrm>
          <a:off x="6657975" y="57150"/>
          <a:ext cx="1104900" cy="695325"/>
          <a:chOff x="738" y="5"/>
          <a:chExt cx="116" cy="73"/>
        </a:xfrm>
      </xdr:grpSpPr>
      <xdr:sp macro="" textlink="">
        <xdr:nvSpPr>
          <xdr:cNvPr id="3" name="AutoShape 2">
            <a:extLst>
              <a:ext uri="{FF2B5EF4-FFF2-40B4-BE49-F238E27FC236}">
                <a16:creationId xmlns:a16="http://schemas.microsoft.com/office/drawing/2014/main" id="{00000000-0008-0000-1A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A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9650" name="Group 14">
          <a:hlinkClick xmlns:r="http://schemas.openxmlformats.org/officeDocument/2006/relationships" r:id="rId1" tooltip="Back to Cover"/>
          <a:extLst>
            <a:ext uri="{FF2B5EF4-FFF2-40B4-BE49-F238E27FC236}">
              <a16:creationId xmlns:a16="http://schemas.microsoft.com/office/drawing/2014/main" id="{00000000-0008-0000-1B00-000042850100}"/>
            </a:ext>
          </a:extLst>
        </xdr:cNvPr>
        <xdr:cNvGrpSpPr>
          <a:grpSpLocks/>
        </xdr:cNvGrpSpPr>
      </xdr:nvGrpSpPr>
      <xdr:grpSpPr bwMode="auto">
        <a:xfrm>
          <a:off x="7605183" y="57150"/>
          <a:ext cx="1188509" cy="695325"/>
          <a:chOff x="711" y="6"/>
          <a:chExt cx="125" cy="73"/>
        </a:xfrm>
      </xdr:grpSpPr>
      <xdr:sp macro="" textlink="">
        <xdr:nvSpPr>
          <xdr:cNvPr id="99655" name="AutoShape 8">
            <a:extLst>
              <a:ext uri="{FF2B5EF4-FFF2-40B4-BE49-F238E27FC236}">
                <a16:creationId xmlns:a16="http://schemas.microsoft.com/office/drawing/2014/main" id="{00000000-0008-0000-1B00-00004785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B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8</xdr:col>
      <xdr:colOff>84138</xdr:colOff>
      <xdr:row>20</xdr:row>
      <xdr:rowOff>531853</xdr:rowOff>
    </xdr:from>
    <xdr:to>
      <xdr:col>9</xdr:col>
      <xdr:colOff>17805</xdr:colOff>
      <xdr:row>22</xdr:row>
      <xdr:rowOff>178613</xdr:rowOff>
    </xdr:to>
    <xdr:sp macro="" textlink="">
      <xdr:nvSpPr>
        <xdr:cNvPr id="5" name="TextBox 4">
          <a:extLst>
            <a:ext uri="{FF2B5EF4-FFF2-40B4-BE49-F238E27FC236}">
              <a16:creationId xmlns:a16="http://schemas.microsoft.com/office/drawing/2014/main" id="{00000000-0008-0000-1B00-000005000000}"/>
            </a:ext>
          </a:extLst>
        </xdr:cNvPr>
        <xdr:cNvSpPr txBox="1"/>
      </xdr:nvSpPr>
      <xdr:spPr>
        <a:xfrm>
          <a:off x="9037638" y="8648699"/>
          <a:ext cx="800442"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twoCellAnchor editAs="absolute">
    <xdr:from>
      <xdr:col>9</xdr:col>
      <xdr:colOff>441644</xdr:colOff>
      <xdr:row>20</xdr:row>
      <xdr:rowOff>285059</xdr:rowOff>
    </xdr:from>
    <xdr:to>
      <xdr:col>10</xdr:col>
      <xdr:colOff>395611</xdr:colOff>
      <xdr:row>22</xdr:row>
      <xdr:rowOff>24581</xdr:rowOff>
    </xdr:to>
    <xdr:sp macro="" textlink="">
      <xdr:nvSpPr>
        <xdr:cNvPr id="6" name="TextBox 5">
          <a:extLst>
            <a:ext uri="{FF2B5EF4-FFF2-40B4-BE49-F238E27FC236}">
              <a16:creationId xmlns:a16="http://schemas.microsoft.com/office/drawing/2014/main" id="{00000000-0008-0000-1B00-000006000000}"/>
            </a:ext>
          </a:extLst>
        </xdr:cNvPr>
        <xdr:cNvSpPr txBox="1"/>
      </xdr:nvSpPr>
      <xdr:spPr>
        <a:xfrm>
          <a:off x="10261919" y="8402638"/>
          <a:ext cx="792167" cy="289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twoCellAnchor editAs="absolute">
    <xdr:from>
      <xdr:col>6</xdr:col>
      <xdr:colOff>49529</xdr:colOff>
      <xdr:row>20</xdr:row>
      <xdr:rowOff>531219</xdr:rowOff>
    </xdr:from>
    <xdr:to>
      <xdr:col>7</xdr:col>
      <xdr:colOff>89309</xdr:colOff>
      <xdr:row>22</xdr:row>
      <xdr:rowOff>176452</xdr:rowOff>
    </xdr:to>
    <xdr:sp macro="" textlink="">
      <xdr:nvSpPr>
        <xdr:cNvPr id="7" name="TextBox 6">
          <a:extLst>
            <a:ext uri="{FF2B5EF4-FFF2-40B4-BE49-F238E27FC236}">
              <a16:creationId xmlns:a16="http://schemas.microsoft.com/office/drawing/2014/main" id="{00000000-0008-0000-1B00-000007000000}"/>
            </a:ext>
          </a:extLst>
        </xdr:cNvPr>
        <xdr:cNvSpPr txBox="1"/>
      </xdr:nvSpPr>
      <xdr:spPr>
        <a:xfrm>
          <a:off x="7412354" y="8648065"/>
          <a:ext cx="877980" cy="198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twoCellAnchor editAs="absolute">
    <xdr:from>
      <xdr:col>7</xdr:col>
      <xdr:colOff>60962</xdr:colOff>
      <xdr:row>20</xdr:row>
      <xdr:rowOff>520741</xdr:rowOff>
    </xdr:from>
    <xdr:to>
      <xdr:col>8</xdr:col>
      <xdr:colOff>41991</xdr:colOff>
      <xdr:row>22</xdr:row>
      <xdr:rowOff>167501</xdr:rowOff>
    </xdr:to>
    <xdr:sp macro="" textlink="">
      <xdr:nvSpPr>
        <xdr:cNvPr id="8" name="TextBox 7">
          <a:extLst>
            <a:ext uri="{FF2B5EF4-FFF2-40B4-BE49-F238E27FC236}">
              <a16:creationId xmlns:a16="http://schemas.microsoft.com/office/drawing/2014/main" id="{00000000-0008-0000-1B00-000008000000}"/>
            </a:ext>
          </a:extLst>
        </xdr:cNvPr>
        <xdr:cNvSpPr txBox="1"/>
      </xdr:nvSpPr>
      <xdr:spPr>
        <a:xfrm>
          <a:off x="8261987" y="8637587"/>
          <a:ext cx="733504"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B037C\G2%20data\Users\60001290\Desktop\15_First%20Envelope_GI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1383\Full%20Report\My%20Documents\Office%20work\Current\NRSS%20XXVIII\Tower\Retender\Amendment%20No.%20I\vii)%20Attacments%20Vol-III-Rev.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3B037C\G2%20data\pendrive%20CS1\ann\dhramjagrah\tri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1383\Full%20Report\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atendra\Ringanwada\Base\12-First%20Envelope_Vol-III%20(Rev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satendra\Ringanwada\Base\12-First%20Envelope_Vol-III%20(Rev2).xls"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powergrid1989-my.sharepoint.com/personal/sr1_powergrid_in/Documents/RHQ/C&amp;M/Works/2025-26/Surya/WC-4181-Ananthapurarm%20Extn-SS131/Bidding%20Docs/Bid%20Docs-4181/First_Envelope_and_Bid_Form-1.xlsx" TargetMode="External"/><Relationship Id="rId1" Type="http://schemas.openxmlformats.org/officeDocument/2006/relationships/externalLinkPath" Target="Bid%20Docs-4181/First_Envelope_and_Bid_Form-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60003099\Desktop\1._First%20Envelope%20Bid%20form%20and%20Attacments%20Vol-III%20SS09_Rev_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60003244\AppData\Local\Microsoft\Windows\INetCache\Content.Outlook\Z7I2RVB8\01_First%20Envelope%20Bid%20Form%20and%20Attach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row r="6">
          <cell r="G6">
            <v>1</v>
          </cell>
        </row>
      </sheetData>
      <sheetData sheetId="2">
        <row r="7">
          <cell r="E7" t="str">
            <v>To:</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8">
          <cell r="A8" t="str">
            <v/>
          </cell>
        </row>
        <row r="9">
          <cell r="E9" t="str">
            <v>Power Grid Corporation of India Ltd.,</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sic"/>
      <sheetName val="Cover"/>
      <sheetName val="Names of Bidder"/>
      <sheetName val="Attach 3(JV)"/>
      <sheetName val="Attach 3(QR)"/>
      <sheetName val="Attach 4"/>
      <sheetName val="Attach 4 (A)"/>
      <sheetName val="Attach 4 (B)"/>
      <sheetName val="Attach 5"/>
      <sheetName val="Attach 5A"/>
      <sheetName val="Attach 6"/>
      <sheetName val="Attach 7"/>
      <sheetName val="Attach 9"/>
      <sheetName val="Attach 10"/>
      <sheetName val="Attach 11"/>
      <sheetName val="Attach 13 (2)"/>
      <sheetName val="Attach 14-IP (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t="str">
            <v>WC-4181:AIS Substation Extension Package SS-131 for Implementation of 3 nos. of 400kV line bays at 440/220kV Ananthapuram PS for integration of RE Generation Projects.</v>
          </cell>
        </row>
        <row r="7">
          <cell r="A7" t="str">
            <v>Bidder’s Name and Address (Sole Bidder) :</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7"/>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 val="N-W(cr.)-2"/>
    </sheetNames>
    <sheetDataSet>
      <sheetData sheetId="0" refreshError="1"/>
      <sheetData sheetId="1"/>
      <sheetData sheetId="2">
        <row r="8">
          <cell r="A8">
            <v>0</v>
          </cell>
        </row>
      </sheetData>
      <sheetData sheetId="3">
        <row r="1">
          <cell r="A1" t="str">
            <v>SPEC. NO.: CC-CS/1059-NR3/GIS-4170/10/G7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51.bin"/><Relationship Id="rId18" Type="http://schemas.openxmlformats.org/officeDocument/2006/relationships/printerSettings" Target="../printerSettings/printerSettings56.bin"/><Relationship Id="rId26" Type="http://schemas.openxmlformats.org/officeDocument/2006/relationships/printerSettings" Target="../printerSettings/printerSettings64.bin"/><Relationship Id="rId39" Type="http://schemas.openxmlformats.org/officeDocument/2006/relationships/drawing" Target="../drawings/drawing1.xml"/><Relationship Id="rId21" Type="http://schemas.openxmlformats.org/officeDocument/2006/relationships/printerSettings" Target="../printerSettings/printerSettings59.bin"/><Relationship Id="rId34" Type="http://schemas.openxmlformats.org/officeDocument/2006/relationships/printerSettings" Target="../printerSettings/printerSettings72.bin"/><Relationship Id="rId7" Type="http://schemas.openxmlformats.org/officeDocument/2006/relationships/printerSettings" Target="../printerSettings/printerSettings45.bin"/><Relationship Id="rId12" Type="http://schemas.openxmlformats.org/officeDocument/2006/relationships/printerSettings" Target="../printerSettings/printerSettings50.bin"/><Relationship Id="rId17" Type="http://schemas.openxmlformats.org/officeDocument/2006/relationships/printerSettings" Target="../printerSettings/printerSettings55.bin"/><Relationship Id="rId25" Type="http://schemas.openxmlformats.org/officeDocument/2006/relationships/printerSettings" Target="../printerSettings/printerSettings63.bin"/><Relationship Id="rId33" Type="http://schemas.openxmlformats.org/officeDocument/2006/relationships/printerSettings" Target="../printerSettings/printerSettings71.bin"/><Relationship Id="rId38" Type="http://schemas.openxmlformats.org/officeDocument/2006/relationships/printerSettings" Target="../printerSettings/printerSettings76.bin"/><Relationship Id="rId2" Type="http://schemas.openxmlformats.org/officeDocument/2006/relationships/printerSettings" Target="../printerSettings/printerSettings40.bin"/><Relationship Id="rId16" Type="http://schemas.openxmlformats.org/officeDocument/2006/relationships/printerSettings" Target="../printerSettings/printerSettings54.bin"/><Relationship Id="rId20" Type="http://schemas.openxmlformats.org/officeDocument/2006/relationships/printerSettings" Target="../printerSettings/printerSettings58.bin"/><Relationship Id="rId29" Type="http://schemas.openxmlformats.org/officeDocument/2006/relationships/printerSettings" Target="../printerSettings/printerSettings67.bin"/><Relationship Id="rId1" Type="http://schemas.openxmlformats.org/officeDocument/2006/relationships/printerSettings" Target="../printerSettings/printerSettings39.bin"/><Relationship Id="rId6" Type="http://schemas.openxmlformats.org/officeDocument/2006/relationships/printerSettings" Target="../printerSettings/printerSettings44.bin"/><Relationship Id="rId11" Type="http://schemas.openxmlformats.org/officeDocument/2006/relationships/printerSettings" Target="../printerSettings/printerSettings49.bin"/><Relationship Id="rId24" Type="http://schemas.openxmlformats.org/officeDocument/2006/relationships/printerSettings" Target="../printerSettings/printerSettings62.bin"/><Relationship Id="rId32" Type="http://schemas.openxmlformats.org/officeDocument/2006/relationships/printerSettings" Target="../printerSettings/printerSettings70.bin"/><Relationship Id="rId37" Type="http://schemas.openxmlformats.org/officeDocument/2006/relationships/printerSettings" Target="../printerSettings/printerSettings75.bin"/><Relationship Id="rId5" Type="http://schemas.openxmlformats.org/officeDocument/2006/relationships/printerSettings" Target="../printerSettings/printerSettings43.bin"/><Relationship Id="rId15" Type="http://schemas.openxmlformats.org/officeDocument/2006/relationships/printerSettings" Target="../printerSettings/printerSettings53.bin"/><Relationship Id="rId23" Type="http://schemas.openxmlformats.org/officeDocument/2006/relationships/printerSettings" Target="../printerSettings/printerSettings61.bin"/><Relationship Id="rId28" Type="http://schemas.openxmlformats.org/officeDocument/2006/relationships/printerSettings" Target="../printerSettings/printerSettings66.bin"/><Relationship Id="rId36" Type="http://schemas.openxmlformats.org/officeDocument/2006/relationships/printerSettings" Target="../printerSettings/printerSettings74.bin"/><Relationship Id="rId10" Type="http://schemas.openxmlformats.org/officeDocument/2006/relationships/printerSettings" Target="../printerSettings/printerSettings48.bin"/><Relationship Id="rId19" Type="http://schemas.openxmlformats.org/officeDocument/2006/relationships/printerSettings" Target="../printerSettings/printerSettings57.bin"/><Relationship Id="rId31" Type="http://schemas.openxmlformats.org/officeDocument/2006/relationships/printerSettings" Target="../printerSettings/printerSettings69.bin"/><Relationship Id="rId4" Type="http://schemas.openxmlformats.org/officeDocument/2006/relationships/printerSettings" Target="../printerSettings/printerSettings42.bin"/><Relationship Id="rId9" Type="http://schemas.openxmlformats.org/officeDocument/2006/relationships/printerSettings" Target="../printerSettings/printerSettings47.bin"/><Relationship Id="rId14" Type="http://schemas.openxmlformats.org/officeDocument/2006/relationships/printerSettings" Target="../printerSettings/printerSettings52.bin"/><Relationship Id="rId22" Type="http://schemas.openxmlformats.org/officeDocument/2006/relationships/printerSettings" Target="../printerSettings/printerSettings60.bin"/><Relationship Id="rId27" Type="http://schemas.openxmlformats.org/officeDocument/2006/relationships/printerSettings" Target="../printerSettings/printerSettings65.bin"/><Relationship Id="rId30" Type="http://schemas.openxmlformats.org/officeDocument/2006/relationships/printerSettings" Target="../printerSettings/printerSettings68.bin"/><Relationship Id="rId35" Type="http://schemas.openxmlformats.org/officeDocument/2006/relationships/printerSettings" Target="../printerSettings/printerSettings73.bin"/><Relationship Id="rId8" Type="http://schemas.openxmlformats.org/officeDocument/2006/relationships/printerSettings" Target="../printerSettings/printerSettings46.bin"/><Relationship Id="rId3" Type="http://schemas.openxmlformats.org/officeDocument/2006/relationships/printerSettings" Target="../printerSettings/printerSettings41.bin"/></Relationships>
</file>

<file path=xl/worksheets/_rels/sheet3.xml.rels><?xml version="1.0" encoding="UTF-8" standalone="yes"?>
<Relationships xmlns="http://schemas.openxmlformats.org/package/2006/relationships"><Relationship Id="rId13" Type="http://schemas.openxmlformats.org/officeDocument/2006/relationships/printerSettings" Target="../printerSettings/printerSettings89.bin"/><Relationship Id="rId18" Type="http://schemas.openxmlformats.org/officeDocument/2006/relationships/printerSettings" Target="../printerSettings/printerSettings94.bin"/><Relationship Id="rId26" Type="http://schemas.openxmlformats.org/officeDocument/2006/relationships/printerSettings" Target="../printerSettings/printerSettings102.bin"/><Relationship Id="rId39" Type="http://schemas.openxmlformats.org/officeDocument/2006/relationships/drawing" Target="../drawings/drawing2.xml"/><Relationship Id="rId21" Type="http://schemas.openxmlformats.org/officeDocument/2006/relationships/printerSettings" Target="../printerSettings/printerSettings97.bin"/><Relationship Id="rId34" Type="http://schemas.openxmlformats.org/officeDocument/2006/relationships/printerSettings" Target="../printerSettings/printerSettings110.bin"/><Relationship Id="rId7" Type="http://schemas.openxmlformats.org/officeDocument/2006/relationships/printerSettings" Target="../printerSettings/printerSettings83.bin"/><Relationship Id="rId12" Type="http://schemas.openxmlformats.org/officeDocument/2006/relationships/printerSettings" Target="../printerSettings/printerSettings88.bin"/><Relationship Id="rId17" Type="http://schemas.openxmlformats.org/officeDocument/2006/relationships/printerSettings" Target="../printerSettings/printerSettings93.bin"/><Relationship Id="rId25" Type="http://schemas.openxmlformats.org/officeDocument/2006/relationships/printerSettings" Target="../printerSettings/printerSettings101.bin"/><Relationship Id="rId33" Type="http://schemas.openxmlformats.org/officeDocument/2006/relationships/printerSettings" Target="../printerSettings/printerSettings109.bin"/><Relationship Id="rId38" Type="http://schemas.openxmlformats.org/officeDocument/2006/relationships/printerSettings" Target="../printerSettings/printerSettings114.bin"/><Relationship Id="rId2" Type="http://schemas.openxmlformats.org/officeDocument/2006/relationships/printerSettings" Target="../printerSettings/printerSettings78.bin"/><Relationship Id="rId16" Type="http://schemas.openxmlformats.org/officeDocument/2006/relationships/printerSettings" Target="../printerSettings/printerSettings92.bin"/><Relationship Id="rId20" Type="http://schemas.openxmlformats.org/officeDocument/2006/relationships/printerSettings" Target="../printerSettings/printerSettings96.bin"/><Relationship Id="rId29" Type="http://schemas.openxmlformats.org/officeDocument/2006/relationships/printerSettings" Target="../printerSettings/printerSettings105.bin"/><Relationship Id="rId1" Type="http://schemas.openxmlformats.org/officeDocument/2006/relationships/printerSettings" Target="../printerSettings/printerSettings77.bin"/><Relationship Id="rId6" Type="http://schemas.openxmlformats.org/officeDocument/2006/relationships/printerSettings" Target="../printerSettings/printerSettings82.bin"/><Relationship Id="rId11" Type="http://schemas.openxmlformats.org/officeDocument/2006/relationships/printerSettings" Target="../printerSettings/printerSettings87.bin"/><Relationship Id="rId24" Type="http://schemas.openxmlformats.org/officeDocument/2006/relationships/printerSettings" Target="../printerSettings/printerSettings100.bin"/><Relationship Id="rId32" Type="http://schemas.openxmlformats.org/officeDocument/2006/relationships/printerSettings" Target="../printerSettings/printerSettings108.bin"/><Relationship Id="rId37" Type="http://schemas.openxmlformats.org/officeDocument/2006/relationships/printerSettings" Target="../printerSettings/printerSettings113.bin"/><Relationship Id="rId5" Type="http://schemas.openxmlformats.org/officeDocument/2006/relationships/printerSettings" Target="../printerSettings/printerSettings81.bin"/><Relationship Id="rId15" Type="http://schemas.openxmlformats.org/officeDocument/2006/relationships/printerSettings" Target="../printerSettings/printerSettings91.bin"/><Relationship Id="rId23" Type="http://schemas.openxmlformats.org/officeDocument/2006/relationships/printerSettings" Target="../printerSettings/printerSettings99.bin"/><Relationship Id="rId28" Type="http://schemas.openxmlformats.org/officeDocument/2006/relationships/printerSettings" Target="../printerSettings/printerSettings104.bin"/><Relationship Id="rId36" Type="http://schemas.openxmlformats.org/officeDocument/2006/relationships/printerSettings" Target="../printerSettings/printerSettings112.bin"/><Relationship Id="rId10" Type="http://schemas.openxmlformats.org/officeDocument/2006/relationships/printerSettings" Target="../printerSettings/printerSettings86.bin"/><Relationship Id="rId19" Type="http://schemas.openxmlformats.org/officeDocument/2006/relationships/printerSettings" Target="../printerSettings/printerSettings95.bin"/><Relationship Id="rId31" Type="http://schemas.openxmlformats.org/officeDocument/2006/relationships/printerSettings" Target="../printerSettings/printerSettings107.bin"/><Relationship Id="rId4" Type="http://schemas.openxmlformats.org/officeDocument/2006/relationships/printerSettings" Target="../printerSettings/printerSettings80.bin"/><Relationship Id="rId9" Type="http://schemas.openxmlformats.org/officeDocument/2006/relationships/printerSettings" Target="../printerSettings/printerSettings85.bin"/><Relationship Id="rId14" Type="http://schemas.openxmlformats.org/officeDocument/2006/relationships/printerSettings" Target="../printerSettings/printerSettings90.bin"/><Relationship Id="rId22" Type="http://schemas.openxmlformats.org/officeDocument/2006/relationships/printerSettings" Target="../printerSettings/printerSettings98.bin"/><Relationship Id="rId27" Type="http://schemas.openxmlformats.org/officeDocument/2006/relationships/printerSettings" Target="../printerSettings/printerSettings103.bin"/><Relationship Id="rId30" Type="http://schemas.openxmlformats.org/officeDocument/2006/relationships/printerSettings" Target="../printerSettings/printerSettings106.bin"/><Relationship Id="rId35" Type="http://schemas.openxmlformats.org/officeDocument/2006/relationships/printerSettings" Target="../printerSettings/printerSettings111.bin"/><Relationship Id="rId8" Type="http://schemas.openxmlformats.org/officeDocument/2006/relationships/printerSettings" Target="../printerSettings/printerSettings84.bin"/><Relationship Id="rId3" Type="http://schemas.openxmlformats.org/officeDocument/2006/relationships/printerSettings" Target="../printerSettings/printerSettings79.bin"/></Relationships>
</file>

<file path=xl/worksheets/_rels/sheet4.xml.rels><?xml version="1.0" encoding="UTF-8" standalone="yes"?>
<Relationships xmlns="http://schemas.openxmlformats.org/package/2006/relationships"><Relationship Id="rId13" Type="http://schemas.openxmlformats.org/officeDocument/2006/relationships/printerSettings" Target="../printerSettings/printerSettings127.bin"/><Relationship Id="rId18" Type="http://schemas.openxmlformats.org/officeDocument/2006/relationships/printerSettings" Target="../printerSettings/printerSettings132.bin"/><Relationship Id="rId26" Type="http://schemas.openxmlformats.org/officeDocument/2006/relationships/printerSettings" Target="../printerSettings/printerSettings140.bin"/><Relationship Id="rId39" Type="http://schemas.openxmlformats.org/officeDocument/2006/relationships/drawing" Target="../drawings/drawing3.xml"/><Relationship Id="rId21" Type="http://schemas.openxmlformats.org/officeDocument/2006/relationships/printerSettings" Target="../printerSettings/printerSettings135.bin"/><Relationship Id="rId34" Type="http://schemas.openxmlformats.org/officeDocument/2006/relationships/printerSettings" Target="../printerSettings/printerSettings148.bin"/><Relationship Id="rId7" Type="http://schemas.openxmlformats.org/officeDocument/2006/relationships/printerSettings" Target="../printerSettings/printerSettings121.bin"/><Relationship Id="rId12" Type="http://schemas.openxmlformats.org/officeDocument/2006/relationships/printerSettings" Target="../printerSettings/printerSettings126.bin"/><Relationship Id="rId17" Type="http://schemas.openxmlformats.org/officeDocument/2006/relationships/printerSettings" Target="../printerSettings/printerSettings131.bin"/><Relationship Id="rId25" Type="http://schemas.openxmlformats.org/officeDocument/2006/relationships/printerSettings" Target="../printerSettings/printerSettings139.bin"/><Relationship Id="rId33" Type="http://schemas.openxmlformats.org/officeDocument/2006/relationships/printerSettings" Target="../printerSettings/printerSettings147.bin"/><Relationship Id="rId38" Type="http://schemas.openxmlformats.org/officeDocument/2006/relationships/printerSettings" Target="../printerSettings/printerSettings152.bin"/><Relationship Id="rId2" Type="http://schemas.openxmlformats.org/officeDocument/2006/relationships/printerSettings" Target="../printerSettings/printerSettings116.bin"/><Relationship Id="rId16" Type="http://schemas.openxmlformats.org/officeDocument/2006/relationships/printerSettings" Target="../printerSettings/printerSettings130.bin"/><Relationship Id="rId20" Type="http://schemas.openxmlformats.org/officeDocument/2006/relationships/printerSettings" Target="../printerSettings/printerSettings134.bin"/><Relationship Id="rId29" Type="http://schemas.openxmlformats.org/officeDocument/2006/relationships/printerSettings" Target="../printerSettings/printerSettings143.bin"/><Relationship Id="rId1" Type="http://schemas.openxmlformats.org/officeDocument/2006/relationships/printerSettings" Target="../printerSettings/printerSettings115.bin"/><Relationship Id="rId6" Type="http://schemas.openxmlformats.org/officeDocument/2006/relationships/printerSettings" Target="../printerSettings/printerSettings120.bin"/><Relationship Id="rId11" Type="http://schemas.openxmlformats.org/officeDocument/2006/relationships/printerSettings" Target="../printerSettings/printerSettings125.bin"/><Relationship Id="rId24" Type="http://schemas.openxmlformats.org/officeDocument/2006/relationships/printerSettings" Target="../printerSettings/printerSettings138.bin"/><Relationship Id="rId32" Type="http://schemas.openxmlformats.org/officeDocument/2006/relationships/printerSettings" Target="../printerSettings/printerSettings146.bin"/><Relationship Id="rId37" Type="http://schemas.openxmlformats.org/officeDocument/2006/relationships/printerSettings" Target="../printerSettings/printerSettings151.bin"/><Relationship Id="rId5" Type="http://schemas.openxmlformats.org/officeDocument/2006/relationships/printerSettings" Target="../printerSettings/printerSettings119.bin"/><Relationship Id="rId15" Type="http://schemas.openxmlformats.org/officeDocument/2006/relationships/printerSettings" Target="../printerSettings/printerSettings129.bin"/><Relationship Id="rId23" Type="http://schemas.openxmlformats.org/officeDocument/2006/relationships/printerSettings" Target="../printerSettings/printerSettings137.bin"/><Relationship Id="rId28" Type="http://schemas.openxmlformats.org/officeDocument/2006/relationships/printerSettings" Target="../printerSettings/printerSettings142.bin"/><Relationship Id="rId36" Type="http://schemas.openxmlformats.org/officeDocument/2006/relationships/printerSettings" Target="../printerSettings/printerSettings150.bin"/><Relationship Id="rId10" Type="http://schemas.openxmlformats.org/officeDocument/2006/relationships/printerSettings" Target="../printerSettings/printerSettings124.bin"/><Relationship Id="rId19" Type="http://schemas.openxmlformats.org/officeDocument/2006/relationships/printerSettings" Target="../printerSettings/printerSettings133.bin"/><Relationship Id="rId31" Type="http://schemas.openxmlformats.org/officeDocument/2006/relationships/printerSettings" Target="../printerSettings/printerSettings145.bin"/><Relationship Id="rId4" Type="http://schemas.openxmlformats.org/officeDocument/2006/relationships/printerSettings" Target="../printerSettings/printerSettings118.bin"/><Relationship Id="rId9" Type="http://schemas.openxmlformats.org/officeDocument/2006/relationships/printerSettings" Target="../printerSettings/printerSettings123.bin"/><Relationship Id="rId14" Type="http://schemas.openxmlformats.org/officeDocument/2006/relationships/printerSettings" Target="../printerSettings/printerSettings128.bin"/><Relationship Id="rId22" Type="http://schemas.openxmlformats.org/officeDocument/2006/relationships/printerSettings" Target="../printerSettings/printerSettings136.bin"/><Relationship Id="rId27" Type="http://schemas.openxmlformats.org/officeDocument/2006/relationships/printerSettings" Target="../printerSettings/printerSettings141.bin"/><Relationship Id="rId30" Type="http://schemas.openxmlformats.org/officeDocument/2006/relationships/printerSettings" Target="../printerSettings/printerSettings144.bin"/><Relationship Id="rId35" Type="http://schemas.openxmlformats.org/officeDocument/2006/relationships/printerSettings" Target="../printerSettings/printerSettings149.bin"/><Relationship Id="rId8" Type="http://schemas.openxmlformats.org/officeDocument/2006/relationships/printerSettings" Target="../printerSettings/printerSettings122.bin"/><Relationship Id="rId3" Type="http://schemas.openxmlformats.org/officeDocument/2006/relationships/printerSettings" Target="../printerSettings/printerSettings117.bin"/></Relationships>
</file>

<file path=xl/worksheets/_rels/sheet5.xml.rels><?xml version="1.0" encoding="UTF-8" standalone="yes"?>
<Relationships xmlns="http://schemas.openxmlformats.org/package/2006/relationships"><Relationship Id="rId13" Type="http://schemas.openxmlformats.org/officeDocument/2006/relationships/printerSettings" Target="../printerSettings/printerSettings165.bin"/><Relationship Id="rId18" Type="http://schemas.openxmlformats.org/officeDocument/2006/relationships/printerSettings" Target="../printerSettings/printerSettings170.bin"/><Relationship Id="rId26" Type="http://schemas.openxmlformats.org/officeDocument/2006/relationships/ctrlProp" Target="../ctrlProps/ctrlProp6.xml"/><Relationship Id="rId21" Type="http://schemas.openxmlformats.org/officeDocument/2006/relationships/ctrlProp" Target="../ctrlProps/ctrlProp1.xml"/><Relationship Id="rId34" Type="http://schemas.openxmlformats.org/officeDocument/2006/relationships/ctrlProp" Target="../ctrlProps/ctrlProp14.xml"/><Relationship Id="rId7" Type="http://schemas.openxmlformats.org/officeDocument/2006/relationships/printerSettings" Target="../printerSettings/printerSettings159.bin"/><Relationship Id="rId12" Type="http://schemas.openxmlformats.org/officeDocument/2006/relationships/printerSettings" Target="../printerSettings/printerSettings164.bin"/><Relationship Id="rId17" Type="http://schemas.openxmlformats.org/officeDocument/2006/relationships/printerSettings" Target="../printerSettings/printerSettings169.bin"/><Relationship Id="rId25" Type="http://schemas.openxmlformats.org/officeDocument/2006/relationships/ctrlProp" Target="../ctrlProps/ctrlProp5.xml"/><Relationship Id="rId33" Type="http://schemas.openxmlformats.org/officeDocument/2006/relationships/ctrlProp" Target="../ctrlProps/ctrlProp13.xml"/><Relationship Id="rId38" Type="http://schemas.openxmlformats.org/officeDocument/2006/relationships/ctrlProp" Target="../ctrlProps/ctrlProp18.xml"/><Relationship Id="rId2" Type="http://schemas.openxmlformats.org/officeDocument/2006/relationships/printerSettings" Target="../printerSettings/printerSettings154.bin"/><Relationship Id="rId16" Type="http://schemas.openxmlformats.org/officeDocument/2006/relationships/printerSettings" Target="../printerSettings/printerSettings168.bin"/><Relationship Id="rId20" Type="http://schemas.openxmlformats.org/officeDocument/2006/relationships/vmlDrawing" Target="../drawings/vmlDrawing1.vml"/><Relationship Id="rId29" Type="http://schemas.openxmlformats.org/officeDocument/2006/relationships/ctrlProp" Target="../ctrlProps/ctrlProp9.xml"/><Relationship Id="rId1" Type="http://schemas.openxmlformats.org/officeDocument/2006/relationships/printerSettings" Target="../printerSettings/printerSettings153.bin"/><Relationship Id="rId6" Type="http://schemas.openxmlformats.org/officeDocument/2006/relationships/printerSettings" Target="../printerSettings/printerSettings158.bin"/><Relationship Id="rId11" Type="http://schemas.openxmlformats.org/officeDocument/2006/relationships/printerSettings" Target="../printerSettings/printerSettings163.bin"/><Relationship Id="rId24" Type="http://schemas.openxmlformats.org/officeDocument/2006/relationships/ctrlProp" Target="../ctrlProps/ctrlProp4.xml"/><Relationship Id="rId32" Type="http://schemas.openxmlformats.org/officeDocument/2006/relationships/ctrlProp" Target="../ctrlProps/ctrlProp12.xml"/><Relationship Id="rId37" Type="http://schemas.openxmlformats.org/officeDocument/2006/relationships/ctrlProp" Target="../ctrlProps/ctrlProp17.xml"/><Relationship Id="rId5" Type="http://schemas.openxmlformats.org/officeDocument/2006/relationships/printerSettings" Target="../printerSettings/printerSettings157.bin"/><Relationship Id="rId15" Type="http://schemas.openxmlformats.org/officeDocument/2006/relationships/printerSettings" Target="../printerSettings/printerSettings167.bin"/><Relationship Id="rId23" Type="http://schemas.openxmlformats.org/officeDocument/2006/relationships/ctrlProp" Target="../ctrlProps/ctrlProp3.xml"/><Relationship Id="rId28" Type="http://schemas.openxmlformats.org/officeDocument/2006/relationships/ctrlProp" Target="../ctrlProps/ctrlProp8.xml"/><Relationship Id="rId36" Type="http://schemas.openxmlformats.org/officeDocument/2006/relationships/ctrlProp" Target="../ctrlProps/ctrlProp16.xml"/><Relationship Id="rId10" Type="http://schemas.openxmlformats.org/officeDocument/2006/relationships/printerSettings" Target="../printerSettings/printerSettings162.bin"/><Relationship Id="rId19" Type="http://schemas.openxmlformats.org/officeDocument/2006/relationships/drawing" Target="../drawings/drawing4.xml"/><Relationship Id="rId31" Type="http://schemas.openxmlformats.org/officeDocument/2006/relationships/ctrlProp" Target="../ctrlProps/ctrlProp11.xml"/><Relationship Id="rId4" Type="http://schemas.openxmlformats.org/officeDocument/2006/relationships/printerSettings" Target="../printerSettings/printerSettings156.bin"/><Relationship Id="rId9" Type="http://schemas.openxmlformats.org/officeDocument/2006/relationships/printerSettings" Target="../printerSettings/printerSettings161.bin"/><Relationship Id="rId14" Type="http://schemas.openxmlformats.org/officeDocument/2006/relationships/printerSettings" Target="../printerSettings/printerSettings166.bin"/><Relationship Id="rId22" Type="http://schemas.openxmlformats.org/officeDocument/2006/relationships/ctrlProp" Target="../ctrlProps/ctrlProp2.xml"/><Relationship Id="rId27" Type="http://schemas.openxmlformats.org/officeDocument/2006/relationships/ctrlProp" Target="../ctrlProps/ctrlProp7.xml"/><Relationship Id="rId30" Type="http://schemas.openxmlformats.org/officeDocument/2006/relationships/ctrlProp" Target="../ctrlProps/ctrlProp10.xml"/><Relationship Id="rId35" Type="http://schemas.openxmlformats.org/officeDocument/2006/relationships/ctrlProp" Target="../ctrlProps/ctrlProp15.xml"/><Relationship Id="rId8" Type="http://schemas.openxmlformats.org/officeDocument/2006/relationships/printerSettings" Target="../printerSettings/printerSettings160.bin"/><Relationship Id="rId3" Type="http://schemas.openxmlformats.org/officeDocument/2006/relationships/printerSettings" Target="../printerSettings/printerSettings155.bin"/></Relationships>
</file>

<file path=xl/worksheets/_rels/sheet6.xml.rels><?xml version="1.0" encoding="UTF-8" standalone="yes"?>
<Relationships xmlns="http://schemas.openxmlformats.org/package/2006/relationships"><Relationship Id="rId13" Type="http://schemas.openxmlformats.org/officeDocument/2006/relationships/printerSettings" Target="../printerSettings/printerSettings183.bin"/><Relationship Id="rId18" Type="http://schemas.openxmlformats.org/officeDocument/2006/relationships/printerSettings" Target="../printerSettings/printerSettings188.bin"/><Relationship Id="rId26" Type="http://schemas.openxmlformats.org/officeDocument/2006/relationships/printerSettings" Target="../printerSettings/printerSettings196.bin"/><Relationship Id="rId39" Type="http://schemas.openxmlformats.org/officeDocument/2006/relationships/drawing" Target="../drawings/drawing5.xml"/><Relationship Id="rId21" Type="http://schemas.openxmlformats.org/officeDocument/2006/relationships/printerSettings" Target="../printerSettings/printerSettings191.bin"/><Relationship Id="rId34" Type="http://schemas.openxmlformats.org/officeDocument/2006/relationships/printerSettings" Target="../printerSettings/printerSettings204.bin"/><Relationship Id="rId7" Type="http://schemas.openxmlformats.org/officeDocument/2006/relationships/printerSettings" Target="../printerSettings/printerSettings177.bin"/><Relationship Id="rId12" Type="http://schemas.openxmlformats.org/officeDocument/2006/relationships/printerSettings" Target="../printerSettings/printerSettings182.bin"/><Relationship Id="rId17" Type="http://schemas.openxmlformats.org/officeDocument/2006/relationships/printerSettings" Target="../printerSettings/printerSettings187.bin"/><Relationship Id="rId25" Type="http://schemas.openxmlformats.org/officeDocument/2006/relationships/printerSettings" Target="../printerSettings/printerSettings195.bin"/><Relationship Id="rId33" Type="http://schemas.openxmlformats.org/officeDocument/2006/relationships/printerSettings" Target="../printerSettings/printerSettings203.bin"/><Relationship Id="rId38" Type="http://schemas.openxmlformats.org/officeDocument/2006/relationships/printerSettings" Target="../printerSettings/printerSettings208.bin"/><Relationship Id="rId2" Type="http://schemas.openxmlformats.org/officeDocument/2006/relationships/printerSettings" Target="../printerSettings/printerSettings172.bin"/><Relationship Id="rId16" Type="http://schemas.openxmlformats.org/officeDocument/2006/relationships/printerSettings" Target="../printerSettings/printerSettings186.bin"/><Relationship Id="rId20" Type="http://schemas.openxmlformats.org/officeDocument/2006/relationships/printerSettings" Target="../printerSettings/printerSettings190.bin"/><Relationship Id="rId29" Type="http://schemas.openxmlformats.org/officeDocument/2006/relationships/printerSettings" Target="../printerSettings/printerSettings199.bin"/><Relationship Id="rId1" Type="http://schemas.openxmlformats.org/officeDocument/2006/relationships/printerSettings" Target="../printerSettings/printerSettings171.bin"/><Relationship Id="rId6" Type="http://schemas.openxmlformats.org/officeDocument/2006/relationships/printerSettings" Target="../printerSettings/printerSettings176.bin"/><Relationship Id="rId11" Type="http://schemas.openxmlformats.org/officeDocument/2006/relationships/printerSettings" Target="../printerSettings/printerSettings181.bin"/><Relationship Id="rId24" Type="http://schemas.openxmlformats.org/officeDocument/2006/relationships/printerSettings" Target="../printerSettings/printerSettings194.bin"/><Relationship Id="rId32" Type="http://schemas.openxmlformats.org/officeDocument/2006/relationships/printerSettings" Target="../printerSettings/printerSettings202.bin"/><Relationship Id="rId37" Type="http://schemas.openxmlformats.org/officeDocument/2006/relationships/printerSettings" Target="../printerSettings/printerSettings207.bin"/><Relationship Id="rId5" Type="http://schemas.openxmlformats.org/officeDocument/2006/relationships/printerSettings" Target="../printerSettings/printerSettings175.bin"/><Relationship Id="rId15" Type="http://schemas.openxmlformats.org/officeDocument/2006/relationships/printerSettings" Target="../printerSettings/printerSettings185.bin"/><Relationship Id="rId23" Type="http://schemas.openxmlformats.org/officeDocument/2006/relationships/printerSettings" Target="../printerSettings/printerSettings193.bin"/><Relationship Id="rId28" Type="http://schemas.openxmlformats.org/officeDocument/2006/relationships/printerSettings" Target="../printerSettings/printerSettings198.bin"/><Relationship Id="rId36" Type="http://schemas.openxmlformats.org/officeDocument/2006/relationships/printerSettings" Target="../printerSettings/printerSettings206.bin"/><Relationship Id="rId10" Type="http://schemas.openxmlformats.org/officeDocument/2006/relationships/printerSettings" Target="../printerSettings/printerSettings180.bin"/><Relationship Id="rId19" Type="http://schemas.openxmlformats.org/officeDocument/2006/relationships/printerSettings" Target="../printerSettings/printerSettings189.bin"/><Relationship Id="rId31" Type="http://schemas.openxmlformats.org/officeDocument/2006/relationships/printerSettings" Target="../printerSettings/printerSettings201.bin"/><Relationship Id="rId4" Type="http://schemas.openxmlformats.org/officeDocument/2006/relationships/printerSettings" Target="../printerSettings/printerSettings174.bin"/><Relationship Id="rId9" Type="http://schemas.openxmlformats.org/officeDocument/2006/relationships/printerSettings" Target="../printerSettings/printerSettings179.bin"/><Relationship Id="rId14" Type="http://schemas.openxmlformats.org/officeDocument/2006/relationships/printerSettings" Target="../printerSettings/printerSettings184.bin"/><Relationship Id="rId22" Type="http://schemas.openxmlformats.org/officeDocument/2006/relationships/printerSettings" Target="../printerSettings/printerSettings192.bin"/><Relationship Id="rId27" Type="http://schemas.openxmlformats.org/officeDocument/2006/relationships/printerSettings" Target="../printerSettings/printerSettings197.bin"/><Relationship Id="rId30" Type="http://schemas.openxmlformats.org/officeDocument/2006/relationships/printerSettings" Target="../printerSettings/printerSettings200.bin"/><Relationship Id="rId35" Type="http://schemas.openxmlformats.org/officeDocument/2006/relationships/printerSettings" Target="../printerSettings/printerSettings205.bin"/><Relationship Id="rId8" Type="http://schemas.openxmlformats.org/officeDocument/2006/relationships/printerSettings" Target="../printerSettings/printerSettings178.bin"/><Relationship Id="rId3" Type="http://schemas.openxmlformats.org/officeDocument/2006/relationships/printerSettings" Target="../printerSettings/printerSettings173.bin"/></Relationships>
</file>

<file path=xl/worksheets/_rels/sheet7.xml.rels><?xml version="1.0" encoding="UTF-8" standalone="yes"?>
<Relationships xmlns="http://schemas.openxmlformats.org/package/2006/relationships"><Relationship Id="rId13" Type="http://schemas.openxmlformats.org/officeDocument/2006/relationships/printerSettings" Target="../printerSettings/printerSettings221.bin"/><Relationship Id="rId18" Type="http://schemas.openxmlformats.org/officeDocument/2006/relationships/printerSettings" Target="../printerSettings/printerSettings226.bin"/><Relationship Id="rId26" Type="http://schemas.openxmlformats.org/officeDocument/2006/relationships/printerSettings" Target="../printerSettings/printerSettings234.bin"/><Relationship Id="rId39" Type="http://schemas.openxmlformats.org/officeDocument/2006/relationships/drawing" Target="../drawings/drawing6.xml"/><Relationship Id="rId21" Type="http://schemas.openxmlformats.org/officeDocument/2006/relationships/printerSettings" Target="../printerSettings/printerSettings229.bin"/><Relationship Id="rId34" Type="http://schemas.openxmlformats.org/officeDocument/2006/relationships/printerSettings" Target="../printerSettings/printerSettings242.bin"/><Relationship Id="rId7" Type="http://schemas.openxmlformats.org/officeDocument/2006/relationships/printerSettings" Target="../printerSettings/printerSettings215.bin"/><Relationship Id="rId12" Type="http://schemas.openxmlformats.org/officeDocument/2006/relationships/printerSettings" Target="../printerSettings/printerSettings220.bin"/><Relationship Id="rId17" Type="http://schemas.openxmlformats.org/officeDocument/2006/relationships/printerSettings" Target="../printerSettings/printerSettings225.bin"/><Relationship Id="rId25" Type="http://schemas.openxmlformats.org/officeDocument/2006/relationships/printerSettings" Target="../printerSettings/printerSettings233.bin"/><Relationship Id="rId33" Type="http://schemas.openxmlformats.org/officeDocument/2006/relationships/printerSettings" Target="../printerSettings/printerSettings241.bin"/><Relationship Id="rId38" Type="http://schemas.openxmlformats.org/officeDocument/2006/relationships/printerSettings" Target="../printerSettings/printerSettings246.bin"/><Relationship Id="rId2" Type="http://schemas.openxmlformats.org/officeDocument/2006/relationships/printerSettings" Target="../printerSettings/printerSettings210.bin"/><Relationship Id="rId16" Type="http://schemas.openxmlformats.org/officeDocument/2006/relationships/printerSettings" Target="../printerSettings/printerSettings224.bin"/><Relationship Id="rId20" Type="http://schemas.openxmlformats.org/officeDocument/2006/relationships/printerSettings" Target="../printerSettings/printerSettings228.bin"/><Relationship Id="rId29" Type="http://schemas.openxmlformats.org/officeDocument/2006/relationships/printerSettings" Target="../printerSettings/printerSettings237.bin"/><Relationship Id="rId1" Type="http://schemas.openxmlformats.org/officeDocument/2006/relationships/printerSettings" Target="../printerSettings/printerSettings209.bin"/><Relationship Id="rId6" Type="http://schemas.openxmlformats.org/officeDocument/2006/relationships/printerSettings" Target="../printerSettings/printerSettings214.bin"/><Relationship Id="rId11" Type="http://schemas.openxmlformats.org/officeDocument/2006/relationships/printerSettings" Target="../printerSettings/printerSettings219.bin"/><Relationship Id="rId24" Type="http://schemas.openxmlformats.org/officeDocument/2006/relationships/printerSettings" Target="../printerSettings/printerSettings232.bin"/><Relationship Id="rId32" Type="http://schemas.openxmlformats.org/officeDocument/2006/relationships/printerSettings" Target="../printerSettings/printerSettings240.bin"/><Relationship Id="rId37" Type="http://schemas.openxmlformats.org/officeDocument/2006/relationships/printerSettings" Target="../printerSettings/printerSettings245.bin"/><Relationship Id="rId5" Type="http://schemas.openxmlformats.org/officeDocument/2006/relationships/printerSettings" Target="../printerSettings/printerSettings213.bin"/><Relationship Id="rId15" Type="http://schemas.openxmlformats.org/officeDocument/2006/relationships/printerSettings" Target="../printerSettings/printerSettings223.bin"/><Relationship Id="rId23" Type="http://schemas.openxmlformats.org/officeDocument/2006/relationships/printerSettings" Target="../printerSettings/printerSettings231.bin"/><Relationship Id="rId28" Type="http://schemas.openxmlformats.org/officeDocument/2006/relationships/printerSettings" Target="../printerSettings/printerSettings236.bin"/><Relationship Id="rId36" Type="http://schemas.openxmlformats.org/officeDocument/2006/relationships/printerSettings" Target="../printerSettings/printerSettings244.bin"/><Relationship Id="rId10" Type="http://schemas.openxmlformats.org/officeDocument/2006/relationships/printerSettings" Target="../printerSettings/printerSettings218.bin"/><Relationship Id="rId19" Type="http://schemas.openxmlformats.org/officeDocument/2006/relationships/printerSettings" Target="../printerSettings/printerSettings227.bin"/><Relationship Id="rId31" Type="http://schemas.openxmlformats.org/officeDocument/2006/relationships/printerSettings" Target="../printerSettings/printerSettings239.bin"/><Relationship Id="rId4" Type="http://schemas.openxmlformats.org/officeDocument/2006/relationships/printerSettings" Target="../printerSettings/printerSettings212.bin"/><Relationship Id="rId9" Type="http://schemas.openxmlformats.org/officeDocument/2006/relationships/printerSettings" Target="../printerSettings/printerSettings217.bin"/><Relationship Id="rId14" Type="http://schemas.openxmlformats.org/officeDocument/2006/relationships/printerSettings" Target="../printerSettings/printerSettings222.bin"/><Relationship Id="rId22" Type="http://schemas.openxmlformats.org/officeDocument/2006/relationships/printerSettings" Target="../printerSettings/printerSettings230.bin"/><Relationship Id="rId27" Type="http://schemas.openxmlformats.org/officeDocument/2006/relationships/printerSettings" Target="../printerSettings/printerSettings235.bin"/><Relationship Id="rId30" Type="http://schemas.openxmlformats.org/officeDocument/2006/relationships/printerSettings" Target="../printerSettings/printerSettings238.bin"/><Relationship Id="rId35" Type="http://schemas.openxmlformats.org/officeDocument/2006/relationships/printerSettings" Target="../printerSettings/printerSettings243.bin"/><Relationship Id="rId8" Type="http://schemas.openxmlformats.org/officeDocument/2006/relationships/printerSettings" Target="../printerSettings/printerSettings216.bin"/><Relationship Id="rId3" Type="http://schemas.openxmlformats.org/officeDocument/2006/relationships/printerSettings" Target="../printerSettings/printerSettings211.bin"/></Relationships>
</file>

<file path=xl/worksheets/_rels/sheet8.xml.rels><?xml version="1.0" encoding="UTF-8" standalone="yes"?>
<Relationships xmlns="http://schemas.openxmlformats.org/package/2006/relationships"><Relationship Id="rId13" Type="http://schemas.openxmlformats.org/officeDocument/2006/relationships/printerSettings" Target="../printerSettings/printerSettings259.bin"/><Relationship Id="rId18" Type="http://schemas.openxmlformats.org/officeDocument/2006/relationships/printerSettings" Target="../printerSettings/printerSettings264.bin"/><Relationship Id="rId26" Type="http://schemas.openxmlformats.org/officeDocument/2006/relationships/printerSettings" Target="../printerSettings/printerSettings272.bin"/><Relationship Id="rId39" Type="http://schemas.openxmlformats.org/officeDocument/2006/relationships/drawing" Target="../drawings/drawing7.xml"/><Relationship Id="rId21" Type="http://schemas.openxmlformats.org/officeDocument/2006/relationships/printerSettings" Target="../printerSettings/printerSettings267.bin"/><Relationship Id="rId34" Type="http://schemas.openxmlformats.org/officeDocument/2006/relationships/printerSettings" Target="../printerSettings/printerSettings280.bin"/><Relationship Id="rId7" Type="http://schemas.openxmlformats.org/officeDocument/2006/relationships/printerSettings" Target="../printerSettings/printerSettings253.bin"/><Relationship Id="rId12" Type="http://schemas.openxmlformats.org/officeDocument/2006/relationships/printerSettings" Target="../printerSettings/printerSettings258.bin"/><Relationship Id="rId17" Type="http://schemas.openxmlformats.org/officeDocument/2006/relationships/printerSettings" Target="../printerSettings/printerSettings263.bin"/><Relationship Id="rId25" Type="http://schemas.openxmlformats.org/officeDocument/2006/relationships/printerSettings" Target="../printerSettings/printerSettings271.bin"/><Relationship Id="rId33" Type="http://schemas.openxmlformats.org/officeDocument/2006/relationships/printerSettings" Target="../printerSettings/printerSettings279.bin"/><Relationship Id="rId38" Type="http://schemas.openxmlformats.org/officeDocument/2006/relationships/printerSettings" Target="../printerSettings/printerSettings284.bin"/><Relationship Id="rId2" Type="http://schemas.openxmlformats.org/officeDocument/2006/relationships/printerSettings" Target="../printerSettings/printerSettings248.bin"/><Relationship Id="rId16" Type="http://schemas.openxmlformats.org/officeDocument/2006/relationships/printerSettings" Target="../printerSettings/printerSettings262.bin"/><Relationship Id="rId20" Type="http://schemas.openxmlformats.org/officeDocument/2006/relationships/printerSettings" Target="../printerSettings/printerSettings266.bin"/><Relationship Id="rId29" Type="http://schemas.openxmlformats.org/officeDocument/2006/relationships/printerSettings" Target="../printerSettings/printerSettings275.bin"/><Relationship Id="rId1" Type="http://schemas.openxmlformats.org/officeDocument/2006/relationships/printerSettings" Target="../printerSettings/printerSettings247.bin"/><Relationship Id="rId6" Type="http://schemas.openxmlformats.org/officeDocument/2006/relationships/printerSettings" Target="../printerSettings/printerSettings252.bin"/><Relationship Id="rId11" Type="http://schemas.openxmlformats.org/officeDocument/2006/relationships/printerSettings" Target="../printerSettings/printerSettings257.bin"/><Relationship Id="rId24" Type="http://schemas.openxmlformats.org/officeDocument/2006/relationships/printerSettings" Target="../printerSettings/printerSettings270.bin"/><Relationship Id="rId32" Type="http://schemas.openxmlformats.org/officeDocument/2006/relationships/printerSettings" Target="../printerSettings/printerSettings278.bin"/><Relationship Id="rId37" Type="http://schemas.openxmlformats.org/officeDocument/2006/relationships/printerSettings" Target="../printerSettings/printerSettings283.bin"/><Relationship Id="rId5" Type="http://schemas.openxmlformats.org/officeDocument/2006/relationships/printerSettings" Target="../printerSettings/printerSettings251.bin"/><Relationship Id="rId15" Type="http://schemas.openxmlformats.org/officeDocument/2006/relationships/printerSettings" Target="../printerSettings/printerSettings261.bin"/><Relationship Id="rId23" Type="http://schemas.openxmlformats.org/officeDocument/2006/relationships/printerSettings" Target="../printerSettings/printerSettings269.bin"/><Relationship Id="rId28" Type="http://schemas.openxmlformats.org/officeDocument/2006/relationships/printerSettings" Target="../printerSettings/printerSettings274.bin"/><Relationship Id="rId36" Type="http://schemas.openxmlformats.org/officeDocument/2006/relationships/printerSettings" Target="../printerSettings/printerSettings282.bin"/><Relationship Id="rId10" Type="http://schemas.openxmlformats.org/officeDocument/2006/relationships/printerSettings" Target="../printerSettings/printerSettings256.bin"/><Relationship Id="rId19" Type="http://schemas.openxmlformats.org/officeDocument/2006/relationships/printerSettings" Target="../printerSettings/printerSettings265.bin"/><Relationship Id="rId31" Type="http://schemas.openxmlformats.org/officeDocument/2006/relationships/printerSettings" Target="../printerSettings/printerSettings277.bin"/><Relationship Id="rId4" Type="http://schemas.openxmlformats.org/officeDocument/2006/relationships/printerSettings" Target="../printerSettings/printerSettings250.bin"/><Relationship Id="rId9" Type="http://schemas.openxmlformats.org/officeDocument/2006/relationships/printerSettings" Target="../printerSettings/printerSettings255.bin"/><Relationship Id="rId14" Type="http://schemas.openxmlformats.org/officeDocument/2006/relationships/printerSettings" Target="../printerSettings/printerSettings260.bin"/><Relationship Id="rId22" Type="http://schemas.openxmlformats.org/officeDocument/2006/relationships/printerSettings" Target="../printerSettings/printerSettings268.bin"/><Relationship Id="rId27" Type="http://schemas.openxmlformats.org/officeDocument/2006/relationships/printerSettings" Target="../printerSettings/printerSettings273.bin"/><Relationship Id="rId30" Type="http://schemas.openxmlformats.org/officeDocument/2006/relationships/printerSettings" Target="../printerSettings/printerSettings276.bin"/><Relationship Id="rId35" Type="http://schemas.openxmlformats.org/officeDocument/2006/relationships/printerSettings" Target="../printerSettings/printerSettings281.bin"/><Relationship Id="rId8" Type="http://schemas.openxmlformats.org/officeDocument/2006/relationships/printerSettings" Target="../printerSettings/printerSettings254.bin"/><Relationship Id="rId3" Type="http://schemas.openxmlformats.org/officeDocument/2006/relationships/printerSettings" Target="../printerSettings/printerSettings249.bin"/></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297.bin"/><Relationship Id="rId18" Type="http://schemas.openxmlformats.org/officeDocument/2006/relationships/printerSettings" Target="../printerSettings/printerSettings302.bin"/><Relationship Id="rId26" Type="http://schemas.openxmlformats.org/officeDocument/2006/relationships/printerSettings" Target="../printerSettings/printerSettings310.bin"/><Relationship Id="rId39" Type="http://schemas.openxmlformats.org/officeDocument/2006/relationships/drawing" Target="../drawings/drawing8.xml"/><Relationship Id="rId21" Type="http://schemas.openxmlformats.org/officeDocument/2006/relationships/printerSettings" Target="../printerSettings/printerSettings305.bin"/><Relationship Id="rId34" Type="http://schemas.openxmlformats.org/officeDocument/2006/relationships/printerSettings" Target="../printerSettings/printerSettings318.bin"/><Relationship Id="rId7" Type="http://schemas.openxmlformats.org/officeDocument/2006/relationships/printerSettings" Target="../printerSettings/printerSettings291.bin"/><Relationship Id="rId2" Type="http://schemas.openxmlformats.org/officeDocument/2006/relationships/printerSettings" Target="../printerSettings/printerSettings286.bin"/><Relationship Id="rId16" Type="http://schemas.openxmlformats.org/officeDocument/2006/relationships/printerSettings" Target="../printerSettings/printerSettings300.bin"/><Relationship Id="rId20" Type="http://schemas.openxmlformats.org/officeDocument/2006/relationships/printerSettings" Target="../printerSettings/printerSettings304.bin"/><Relationship Id="rId29" Type="http://schemas.openxmlformats.org/officeDocument/2006/relationships/printerSettings" Target="../printerSettings/printerSettings313.bin"/><Relationship Id="rId41" Type="http://schemas.openxmlformats.org/officeDocument/2006/relationships/ctrlProp" Target="../ctrlProps/ctrlProp19.xml"/><Relationship Id="rId1" Type="http://schemas.openxmlformats.org/officeDocument/2006/relationships/printerSettings" Target="../printerSettings/printerSettings285.bin"/><Relationship Id="rId6" Type="http://schemas.openxmlformats.org/officeDocument/2006/relationships/printerSettings" Target="../printerSettings/printerSettings290.bin"/><Relationship Id="rId11" Type="http://schemas.openxmlformats.org/officeDocument/2006/relationships/printerSettings" Target="../printerSettings/printerSettings295.bin"/><Relationship Id="rId24" Type="http://schemas.openxmlformats.org/officeDocument/2006/relationships/printerSettings" Target="../printerSettings/printerSettings308.bin"/><Relationship Id="rId32" Type="http://schemas.openxmlformats.org/officeDocument/2006/relationships/printerSettings" Target="../printerSettings/printerSettings316.bin"/><Relationship Id="rId37" Type="http://schemas.openxmlformats.org/officeDocument/2006/relationships/printerSettings" Target="../printerSettings/printerSettings321.bin"/><Relationship Id="rId40" Type="http://schemas.openxmlformats.org/officeDocument/2006/relationships/vmlDrawing" Target="../drawings/vmlDrawing2.vml"/><Relationship Id="rId5" Type="http://schemas.openxmlformats.org/officeDocument/2006/relationships/printerSettings" Target="../printerSettings/printerSettings289.bin"/><Relationship Id="rId15" Type="http://schemas.openxmlformats.org/officeDocument/2006/relationships/printerSettings" Target="../printerSettings/printerSettings299.bin"/><Relationship Id="rId23" Type="http://schemas.openxmlformats.org/officeDocument/2006/relationships/printerSettings" Target="../printerSettings/printerSettings307.bin"/><Relationship Id="rId28" Type="http://schemas.openxmlformats.org/officeDocument/2006/relationships/printerSettings" Target="../printerSettings/printerSettings312.bin"/><Relationship Id="rId36" Type="http://schemas.openxmlformats.org/officeDocument/2006/relationships/printerSettings" Target="../printerSettings/printerSettings320.bin"/><Relationship Id="rId10" Type="http://schemas.openxmlformats.org/officeDocument/2006/relationships/printerSettings" Target="../printerSettings/printerSettings294.bin"/><Relationship Id="rId19" Type="http://schemas.openxmlformats.org/officeDocument/2006/relationships/printerSettings" Target="../printerSettings/printerSettings303.bin"/><Relationship Id="rId31" Type="http://schemas.openxmlformats.org/officeDocument/2006/relationships/printerSettings" Target="../printerSettings/printerSettings315.bin"/><Relationship Id="rId4" Type="http://schemas.openxmlformats.org/officeDocument/2006/relationships/printerSettings" Target="../printerSettings/printerSettings288.bin"/><Relationship Id="rId9" Type="http://schemas.openxmlformats.org/officeDocument/2006/relationships/printerSettings" Target="../printerSettings/printerSettings293.bin"/><Relationship Id="rId14" Type="http://schemas.openxmlformats.org/officeDocument/2006/relationships/printerSettings" Target="../printerSettings/printerSettings298.bin"/><Relationship Id="rId22" Type="http://schemas.openxmlformats.org/officeDocument/2006/relationships/printerSettings" Target="../printerSettings/printerSettings306.bin"/><Relationship Id="rId27" Type="http://schemas.openxmlformats.org/officeDocument/2006/relationships/printerSettings" Target="../printerSettings/printerSettings311.bin"/><Relationship Id="rId30" Type="http://schemas.openxmlformats.org/officeDocument/2006/relationships/printerSettings" Target="../printerSettings/printerSettings314.bin"/><Relationship Id="rId35" Type="http://schemas.openxmlformats.org/officeDocument/2006/relationships/printerSettings" Target="../printerSettings/printerSettings319.bin"/><Relationship Id="rId8" Type="http://schemas.openxmlformats.org/officeDocument/2006/relationships/printerSettings" Target="../printerSettings/printerSettings292.bin"/><Relationship Id="rId3" Type="http://schemas.openxmlformats.org/officeDocument/2006/relationships/printerSettings" Target="../printerSettings/printerSettings287.bin"/><Relationship Id="rId12" Type="http://schemas.openxmlformats.org/officeDocument/2006/relationships/printerSettings" Target="../printerSettings/printerSettings296.bin"/><Relationship Id="rId17" Type="http://schemas.openxmlformats.org/officeDocument/2006/relationships/printerSettings" Target="../printerSettings/printerSettings301.bin"/><Relationship Id="rId25" Type="http://schemas.openxmlformats.org/officeDocument/2006/relationships/printerSettings" Target="../printerSettings/printerSettings309.bin"/><Relationship Id="rId33" Type="http://schemas.openxmlformats.org/officeDocument/2006/relationships/printerSettings" Target="../printerSettings/printerSettings317.bin"/><Relationship Id="rId38" Type="http://schemas.openxmlformats.org/officeDocument/2006/relationships/printerSettings" Target="../printerSettings/printerSettings322.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330.bin"/><Relationship Id="rId13" Type="http://schemas.openxmlformats.org/officeDocument/2006/relationships/printerSettings" Target="../printerSettings/printerSettings335.bin"/><Relationship Id="rId18" Type="http://schemas.openxmlformats.org/officeDocument/2006/relationships/printerSettings" Target="../printerSettings/printerSettings340.bin"/><Relationship Id="rId26" Type="http://schemas.openxmlformats.org/officeDocument/2006/relationships/ctrlProp" Target="../ctrlProps/ctrlProp20.xml"/><Relationship Id="rId3" Type="http://schemas.openxmlformats.org/officeDocument/2006/relationships/printerSettings" Target="../printerSettings/printerSettings325.bin"/><Relationship Id="rId21" Type="http://schemas.openxmlformats.org/officeDocument/2006/relationships/printerSettings" Target="../printerSettings/printerSettings343.bin"/><Relationship Id="rId7" Type="http://schemas.openxmlformats.org/officeDocument/2006/relationships/printerSettings" Target="../printerSettings/printerSettings329.bin"/><Relationship Id="rId12" Type="http://schemas.openxmlformats.org/officeDocument/2006/relationships/printerSettings" Target="../printerSettings/printerSettings334.bin"/><Relationship Id="rId17" Type="http://schemas.openxmlformats.org/officeDocument/2006/relationships/printerSettings" Target="../printerSettings/printerSettings339.bin"/><Relationship Id="rId25" Type="http://schemas.openxmlformats.org/officeDocument/2006/relationships/vmlDrawing" Target="../drawings/vmlDrawing3.vml"/><Relationship Id="rId2" Type="http://schemas.openxmlformats.org/officeDocument/2006/relationships/printerSettings" Target="../printerSettings/printerSettings324.bin"/><Relationship Id="rId16" Type="http://schemas.openxmlformats.org/officeDocument/2006/relationships/printerSettings" Target="../printerSettings/printerSettings338.bin"/><Relationship Id="rId20" Type="http://schemas.openxmlformats.org/officeDocument/2006/relationships/printerSettings" Target="../printerSettings/printerSettings342.bin"/><Relationship Id="rId1" Type="http://schemas.openxmlformats.org/officeDocument/2006/relationships/printerSettings" Target="../printerSettings/printerSettings323.bin"/><Relationship Id="rId6" Type="http://schemas.openxmlformats.org/officeDocument/2006/relationships/printerSettings" Target="../printerSettings/printerSettings328.bin"/><Relationship Id="rId11" Type="http://schemas.openxmlformats.org/officeDocument/2006/relationships/printerSettings" Target="../printerSettings/printerSettings333.bin"/><Relationship Id="rId24" Type="http://schemas.openxmlformats.org/officeDocument/2006/relationships/drawing" Target="../drawings/drawing9.xml"/><Relationship Id="rId5" Type="http://schemas.openxmlformats.org/officeDocument/2006/relationships/printerSettings" Target="../printerSettings/printerSettings327.bin"/><Relationship Id="rId15" Type="http://schemas.openxmlformats.org/officeDocument/2006/relationships/printerSettings" Target="../printerSettings/printerSettings337.bin"/><Relationship Id="rId23" Type="http://schemas.openxmlformats.org/officeDocument/2006/relationships/printerSettings" Target="../printerSettings/printerSettings345.bin"/><Relationship Id="rId10" Type="http://schemas.openxmlformats.org/officeDocument/2006/relationships/printerSettings" Target="../printerSettings/printerSettings332.bin"/><Relationship Id="rId19" Type="http://schemas.openxmlformats.org/officeDocument/2006/relationships/printerSettings" Target="../printerSettings/printerSettings341.bin"/><Relationship Id="rId4" Type="http://schemas.openxmlformats.org/officeDocument/2006/relationships/printerSettings" Target="../printerSettings/printerSettings326.bin"/><Relationship Id="rId9" Type="http://schemas.openxmlformats.org/officeDocument/2006/relationships/printerSettings" Target="../printerSettings/printerSettings331.bin"/><Relationship Id="rId14" Type="http://schemas.openxmlformats.org/officeDocument/2006/relationships/printerSettings" Target="../printerSettings/printerSettings336.bin"/><Relationship Id="rId22" Type="http://schemas.openxmlformats.org/officeDocument/2006/relationships/printerSettings" Target="../printerSettings/printerSettings344.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353.bin"/><Relationship Id="rId13" Type="http://schemas.openxmlformats.org/officeDocument/2006/relationships/printerSettings" Target="../printerSettings/printerSettings358.bin"/><Relationship Id="rId18" Type="http://schemas.openxmlformats.org/officeDocument/2006/relationships/vmlDrawing" Target="../drawings/vmlDrawing4.vml"/><Relationship Id="rId3" Type="http://schemas.openxmlformats.org/officeDocument/2006/relationships/printerSettings" Target="../printerSettings/printerSettings348.bin"/><Relationship Id="rId7" Type="http://schemas.openxmlformats.org/officeDocument/2006/relationships/printerSettings" Target="../printerSettings/printerSettings352.bin"/><Relationship Id="rId12" Type="http://schemas.openxmlformats.org/officeDocument/2006/relationships/printerSettings" Target="../printerSettings/printerSettings357.bin"/><Relationship Id="rId17" Type="http://schemas.openxmlformats.org/officeDocument/2006/relationships/drawing" Target="../drawings/drawing10.xml"/><Relationship Id="rId2" Type="http://schemas.openxmlformats.org/officeDocument/2006/relationships/printerSettings" Target="../printerSettings/printerSettings347.bin"/><Relationship Id="rId16" Type="http://schemas.openxmlformats.org/officeDocument/2006/relationships/printerSettings" Target="../printerSettings/printerSettings361.bin"/><Relationship Id="rId1" Type="http://schemas.openxmlformats.org/officeDocument/2006/relationships/printerSettings" Target="../printerSettings/printerSettings346.bin"/><Relationship Id="rId6" Type="http://schemas.openxmlformats.org/officeDocument/2006/relationships/printerSettings" Target="../printerSettings/printerSettings351.bin"/><Relationship Id="rId11" Type="http://schemas.openxmlformats.org/officeDocument/2006/relationships/printerSettings" Target="../printerSettings/printerSettings356.bin"/><Relationship Id="rId5" Type="http://schemas.openxmlformats.org/officeDocument/2006/relationships/printerSettings" Target="../printerSettings/printerSettings350.bin"/><Relationship Id="rId15" Type="http://schemas.openxmlformats.org/officeDocument/2006/relationships/printerSettings" Target="../printerSettings/printerSettings360.bin"/><Relationship Id="rId10" Type="http://schemas.openxmlformats.org/officeDocument/2006/relationships/printerSettings" Target="../printerSettings/printerSettings355.bin"/><Relationship Id="rId19" Type="http://schemas.openxmlformats.org/officeDocument/2006/relationships/ctrlProp" Target="../ctrlProps/ctrlProp21.xml"/><Relationship Id="rId4" Type="http://schemas.openxmlformats.org/officeDocument/2006/relationships/printerSettings" Target="../printerSettings/printerSettings349.bin"/><Relationship Id="rId9" Type="http://schemas.openxmlformats.org/officeDocument/2006/relationships/printerSettings" Target="../printerSettings/printerSettings354.bin"/><Relationship Id="rId14" Type="http://schemas.openxmlformats.org/officeDocument/2006/relationships/printerSettings" Target="../printerSettings/printerSettings359.bin"/></Relationships>
</file>

<file path=xl/worksheets/_rels/sheet12.xml.rels><?xml version="1.0" encoding="UTF-8" standalone="yes"?>
<Relationships xmlns="http://schemas.openxmlformats.org/package/2006/relationships"><Relationship Id="rId13" Type="http://schemas.openxmlformats.org/officeDocument/2006/relationships/printerSettings" Target="../printerSettings/printerSettings374.bin"/><Relationship Id="rId18" Type="http://schemas.openxmlformats.org/officeDocument/2006/relationships/printerSettings" Target="../printerSettings/printerSettings379.bin"/><Relationship Id="rId26" Type="http://schemas.openxmlformats.org/officeDocument/2006/relationships/printerSettings" Target="../printerSettings/printerSettings387.bin"/><Relationship Id="rId39" Type="http://schemas.openxmlformats.org/officeDocument/2006/relationships/drawing" Target="../drawings/drawing11.xml"/><Relationship Id="rId21" Type="http://schemas.openxmlformats.org/officeDocument/2006/relationships/printerSettings" Target="../printerSettings/printerSettings382.bin"/><Relationship Id="rId34" Type="http://schemas.openxmlformats.org/officeDocument/2006/relationships/printerSettings" Target="../printerSettings/printerSettings395.bin"/><Relationship Id="rId7" Type="http://schemas.openxmlformats.org/officeDocument/2006/relationships/printerSettings" Target="../printerSettings/printerSettings368.bin"/><Relationship Id="rId2" Type="http://schemas.openxmlformats.org/officeDocument/2006/relationships/printerSettings" Target="../printerSettings/printerSettings363.bin"/><Relationship Id="rId16" Type="http://schemas.openxmlformats.org/officeDocument/2006/relationships/printerSettings" Target="../printerSettings/printerSettings377.bin"/><Relationship Id="rId20" Type="http://schemas.openxmlformats.org/officeDocument/2006/relationships/printerSettings" Target="../printerSettings/printerSettings381.bin"/><Relationship Id="rId29" Type="http://schemas.openxmlformats.org/officeDocument/2006/relationships/printerSettings" Target="../printerSettings/printerSettings390.bin"/><Relationship Id="rId41" Type="http://schemas.openxmlformats.org/officeDocument/2006/relationships/ctrlProp" Target="../ctrlProps/ctrlProp22.xml"/><Relationship Id="rId1" Type="http://schemas.openxmlformats.org/officeDocument/2006/relationships/printerSettings" Target="../printerSettings/printerSettings362.bin"/><Relationship Id="rId6" Type="http://schemas.openxmlformats.org/officeDocument/2006/relationships/printerSettings" Target="../printerSettings/printerSettings367.bin"/><Relationship Id="rId11" Type="http://schemas.openxmlformats.org/officeDocument/2006/relationships/printerSettings" Target="../printerSettings/printerSettings372.bin"/><Relationship Id="rId24" Type="http://schemas.openxmlformats.org/officeDocument/2006/relationships/printerSettings" Target="../printerSettings/printerSettings385.bin"/><Relationship Id="rId32" Type="http://schemas.openxmlformats.org/officeDocument/2006/relationships/printerSettings" Target="../printerSettings/printerSettings393.bin"/><Relationship Id="rId37" Type="http://schemas.openxmlformats.org/officeDocument/2006/relationships/printerSettings" Target="../printerSettings/printerSettings398.bin"/><Relationship Id="rId40" Type="http://schemas.openxmlformats.org/officeDocument/2006/relationships/vmlDrawing" Target="../drawings/vmlDrawing5.vml"/><Relationship Id="rId5" Type="http://schemas.openxmlformats.org/officeDocument/2006/relationships/printerSettings" Target="../printerSettings/printerSettings366.bin"/><Relationship Id="rId15" Type="http://schemas.openxmlformats.org/officeDocument/2006/relationships/printerSettings" Target="../printerSettings/printerSettings376.bin"/><Relationship Id="rId23" Type="http://schemas.openxmlformats.org/officeDocument/2006/relationships/printerSettings" Target="../printerSettings/printerSettings384.bin"/><Relationship Id="rId28" Type="http://schemas.openxmlformats.org/officeDocument/2006/relationships/printerSettings" Target="../printerSettings/printerSettings389.bin"/><Relationship Id="rId36" Type="http://schemas.openxmlformats.org/officeDocument/2006/relationships/printerSettings" Target="../printerSettings/printerSettings397.bin"/><Relationship Id="rId10" Type="http://schemas.openxmlformats.org/officeDocument/2006/relationships/printerSettings" Target="../printerSettings/printerSettings371.bin"/><Relationship Id="rId19" Type="http://schemas.openxmlformats.org/officeDocument/2006/relationships/printerSettings" Target="../printerSettings/printerSettings380.bin"/><Relationship Id="rId31" Type="http://schemas.openxmlformats.org/officeDocument/2006/relationships/printerSettings" Target="../printerSettings/printerSettings392.bin"/><Relationship Id="rId4" Type="http://schemas.openxmlformats.org/officeDocument/2006/relationships/printerSettings" Target="../printerSettings/printerSettings365.bin"/><Relationship Id="rId9" Type="http://schemas.openxmlformats.org/officeDocument/2006/relationships/printerSettings" Target="../printerSettings/printerSettings370.bin"/><Relationship Id="rId14" Type="http://schemas.openxmlformats.org/officeDocument/2006/relationships/printerSettings" Target="../printerSettings/printerSettings375.bin"/><Relationship Id="rId22" Type="http://schemas.openxmlformats.org/officeDocument/2006/relationships/printerSettings" Target="../printerSettings/printerSettings383.bin"/><Relationship Id="rId27" Type="http://schemas.openxmlformats.org/officeDocument/2006/relationships/printerSettings" Target="../printerSettings/printerSettings388.bin"/><Relationship Id="rId30" Type="http://schemas.openxmlformats.org/officeDocument/2006/relationships/printerSettings" Target="../printerSettings/printerSettings391.bin"/><Relationship Id="rId35" Type="http://schemas.openxmlformats.org/officeDocument/2006/relationships/printerSettings" Target="../printerSettings/printerSettings396.bin"/><Relationship Id="rId8" Type="http://schemas.openxmlformats.org/officeDocument/2006/relationships/printerSettings" Target="../printerSettings/printerSettings369.bin"/><Relationship Id="rId3" Type="http://schemas.openxmlformats.org/officeDocument/2006/relationships/printerSettings" Target="../printerSettings/printerSettings364.bin"/><Relationship Id="rId12" Type="http://schemas.openxmlformats.org/officeDocument/2006/relationships/printerSettings" Target="../printerSettings/printerSettings373.bin"/><Relationship Id="rId17" Type="http://schemas.openxmlformats.org/officeDocument/2006/relationships/printerSettings" Target="../printerSettings/printerSettings378.bin"/><Relationship Id="rId25" Type="http://schemas.openxmlformats.org/officeDocument/2006/relationships/printerSettings" Target="../printerSettings/printerSettings386.bin"/><Relationship Id="rId33" Type="http://schemas.openxmlformats.org/officeDocument/2006/relationships/printerSettings" Target="../printerSettings/printerSettings394.bin"/><Relationship Id="rId38" Type="http://schemas.openxmlformats.org/officeDocument/2006/relationships/printerSettings" Target="../printerSettings/printerSettings399.bin"/></Relationships>
</file>

<file path=xl/worksheets/_rels/sheet13.xml.rels><?xml version="1.0" encoding="UTF-8" standalone="yes"?>
<Relationships xmlns="http://schemas.openxmlformats.org/package/2006/relationships"><Relationship Id="rId13" Type="http://schemas.openxmlformats.org/officeDocument/2006/relationships/printerSettings" Target="../printerSettings/printerSettings412.bin"/><Relationship Id="rId18" Type="http://schemas.openxmlformats.org/officeDocument/2006/relationships/printerSettings" Target="../printerSettings/printerSettings417.bin"/><Relationship Id="rId26" Type="http://schemas.openxmlformats.org/officeDocument/2006/relationships/printerSettings" Target="../printerSettings/printerSettings425.bin"/><Relationship Id="rId21" Type="http://schemas.openxmlformats.org/officeDocument/2006/relationships/printerSettings" Target="../printerSettings/printerSettings420.bin"/><Relationship Id="rId34" Type="http://schemas.openxmlformats.org/officeDocument/2006/relationships/printerSettings" Target="../printerSettings/printerSettings433.bin"/><Relationship Id="rId7" Type="http://schemas.openxmlformats.org/officeDocument/2006/relationships/printerSettings" Target="../printerSettings/printerSettings406.bin"/><Relationship Id="rId12" Type="http://schemas.openxmlformats.org/officeDocument/2006/relationships/printerSettings" Target="../printerSettings/printerSettings411.bin"/><Relationship Id="rId17" Type="http://schemas.openxmlformats.org/officeDocument/2006/relationships/printerSettings" Target="../printerSettings/printerSettings416.bin"/><Relationship Id="rId25" Type="http://schemas.openxmlformats.org/officeDocument/2006/relationships/printerSettings" Target="../printerSettings/printerSettings424.bin"/><Relationship Id="rId33" Type="http://schemas.openxmlformats.org/officeDocument/2006/relationships/printerSettings" Target="../printerSettings/printerSettings432.bin"/><Relationship Id="rId38" Type="http://schemas.openxmlformats.org/officeDocument/2006/relationships/drawing" Target="../drawings/drawing12.xml"/><Relationship Id="rId2" Type="http://schemas.openxmlformats.org/officeDocument/2006/relationships/printerSettings" Target="../printerSettings/printerSettings401.bin"/><Relationship Id="rId16" Type="http://schemas.openxmlformats.org/officeDocument/2006/relationships/printerSettings" Target="../printerSettings/printerSettings415.bin"/><Relationship Id="rId20" Type="http://schemas.openxmlformats.org/officeDocument/2006/relationships/printerSettings" Target="../printerSettings/printerSettings419.bin"/><Relationship Id="rId29" Type="http://schemas.openxmlformats.org/officeDocument/2006/relationships/printerSettings" Target="../printerSettings/printerSettings428.bin"/><Relationship Id="rId1" Type="http://schemas.openxmlformats.org/officeDocument/2006/relationships/printerSettings" Target="../printerSettings/printerSettings400.bin"/><Relationship Id="rId6" Type="http://schemas.openxmlformats.org/officeDocument/2006/relationships/printerSettings" Target="../printerSettings/printerSettings405.bin"/><Relationship Id="rId11" Type="http://schemas.openxmlformats.org/officeDocument/2006/relationships/printerSettings" Target="../printerSettings/printerSettings410.bin"/><Relationship Id="rId24" Type="http://schemas.openxmlformats.org/officeDocument/2006/relationships/printerSettings" Target="../printerSettings/printerSettings423.bin"/><Relationship Id="rId32" Type="http://schemas.openxmlformats.org/officeDocument/2006/relationships/printerSettings" Target="../printerSettings/printerSettings431.bin"/><Relationship Id="rId37" Type="http://schemas.openxmlformats.org/officeDocument/2006/relationships/printerSettings" Target="../printerSettings/printerSettings436.bin"/><Relationship Id="rId5" Type="http://schemas.openxmlformats.org/officeDocument/2006/relationships/printerSettings" Target="../printerSettings/printerSettings404.bin"/><Relationship Id="rId15" Type="http://schemas.openxmlformats.org/officeDocument/2006/relationships/printerSettings" Target="../printerSettings/printerSettings414.bin"/><Relationship Id="rId23" Type="http://schemas.openxmlformats.org/officeDocument/2006/relationships/printerSettings" Target="../printerSettings/printerSettings422.bin"/><Relationship Id="rId28" Type="http://schemas.openxmlformats.org/officeDocument/2006/relationships/printerSettings" Target="../printerSettings/printerSettings427.bin"/><Relationship Id="rId36" Type="http://schemas.openxmlformats.org/officeDocument/2006/relationships/printerSettings" Target="../printerSettings/printerSettings435.bin"/><Relationship Id="rId10" Type="http://schemas.openxmlformats.org/officeDocument/2006/relationships/printerSettings" Target="../printerSettings/printerSettings409.bin"/><Relationship Id="rId19" Type="http://schemas.openxmlformats.org/officeDocument/2006/relationships/printerSettings" Target="../printerSettings/printerSettings418.bin"/><Relationship Id="rId31" Type="http://schemas.openxmlformats.org/officeDocument/2006/relationships/printerSettings" Target="../printerSettings/printerSettings430.bin"/><Relationship Id="rId4" Type="http://schemas.openxmlformats.org/officeDocument/2006/relationships/printerSettings" Target="../printerSettings/printerSettings403.bin"/><Relationship Id="rId9" Type="http://schemas.openxmlformats.org/officeDocument/2006/relationships/printerSettings" Target="../printerSettings/printerSettings408.bin"/><Relationship Id="rId14" Type="http://schemas.openxmlformats.org/officeDocument/2006/relationships/printerSettings" Target="../printerSettings/printerSettings413.bin"/><Relationship Id="rId22" Type="http://schemas.openxmlformats.org/officeDocument/2006/relationships/printerSettings" Target="../printerSettings/printerSettings421.bin"/><Relationship Id="rId27" Type="http://schemas.openxmlformats.org/officeDocument/2006/relationships/printerSettings" Target="../printerSettings/printerSettings426.bin"/><Relationship Id="rId30" Type="http://schemas.openxmlformats.org/officeDocument/2006/relationships/printerSettings" Target="../printerSettings/printerSettings429.bin"/><Relationship Id="rId35" Type="http://schemas.openxmlformats.org/officeDocument/2006/relationships/printerSettings" Target="../printerSettings/printerSettings434.bin"/><Relationship Id="rId8" Type="http://schemas.openxmlformats.org/officeDocument/2006/relationships/printerSettings" Target="../printerSettings/printerSettings407.bin"/><Relationship Id="rId3" Type="http://schemas.openxmlformats.org/officeDocument/2006/relationships/printerSettings" Target="../printerSettings/printerSettings402.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449.bin"/><Relationship Id="rId18" Type="http://schemas.openxmlformats.org/officeDocument/2006/relationships/printerSettings" Target="../printerSettings/printerSettings454.bin"/><Relationship Id="rId26" Type="http://schemas.openxmlformats.org/officeDocument/2006/relationships/printerSettings" Target="../printerSettings/printerSettings462.bin"/><Relationship Id="rId39" Type="http://schemas.openxmlformats.org/officeDocument/2006/relationships/drawing" Target="../drawings/drawing13.xml"/><Relationship Id="rId21" Type="http://schemas.openxmlformats.org/officeDocument/2006/relationships/printerSettings" Target="../printerSettings/printerSettings457.bin"/><Relationship Id="rId34" Type="http://schemas.openxmlformats.org/officeDocument/2006/relationships/printerSettings" Target="../printerSettings/printerSettings470.bin"/><Relationship Id="rId7" Type="http://schemas.openxmlformats.org/officeDocument/2006/relationships/printerSettings" Target="../printerSettings/printerSettings443.bin"/><Relationship Id="rId12" Type="http://schemas.openxmlformats.org/officeDocument/2006/relationships/printerSettings" Target="../printerSettings/printerSettings448.bin"/><Relationship Id="rId17" Type="http://schemas.openxmlformats.org/officeDocument/2006/relationships/printerSettings" Target="../printerSettings/printerSettings453.bin"/><Relationship Id="rId25" Type="http://schemas.openxmlformats.org/officeDocument/2006/relationships/printerSettings" Target="../printerSettings/printerSettings461.bin"/><Relationship Id="rId33" Type="http://schemas.openxmlformats.org/officeDocument/2006/relationships/printerSettings" Target="../printerSettings/printerSettings469.bin"/><Relationship Id="rId38" Type="http://schemas.openxmlformats.org/officeDocument/2006/relationships/printerSettings" Target="../printerSettings/printerSettings474.bin"/><Relationship Id="rId2" Type="http://schemas.openxmlformats.org/officeDocument/2006/relationships/printerSettings" Target="../printerSettings/printerSettings438.bin"/><Relationship Id="rId16" Type="http://schemas.openxmlformats.org/officeDocument/2006/relationships/printerSettings" Target="../printerSettings/printerSettings452.bin"/><Relationship Id="rId20" Type="http://schemas.openxmlformats.org/officeDocument/2006/relationships/printerSettings" Target="../printerSettings/printerSettings456.bin"/><Relationship Id="rId29" Type="http://schemas.openxmlformats.org/officeDocument/2006/relationships/printerSettings" Target="../printerSettings/printerSettings465.bin"/><Relationship Id="rId1" Type="http://schemas.openxmlformats.org/officeDocument/2006/relationships/printerSettings" Target="../printerSettings/printerSettings437.bin"/><Relationship Id="rId6" Type="http://schemas.openxmlformats.org/officeDocument/2006/relationships/printerSettings" Target="../printerSettings/printerSettings442.bin"/><Relationship Id="rId11" Type="http://schemas.openxmlformats.org/officeDocument/2006/relationships/printerSettings" Target="../printerSettings/printerSettings447.bin"/><Relationship Id="rId24" Type="http://schemas.openxmlformats.org/officeDocument/2006/relationships/printerSettings" Target="../printerSettings/printerSettings460.bin"/><Relationship Id="rId32" Type="http://schemas.openxmlformats.org/officeDocument/2006/relationships/printerSettings" Target="../printerSettings/printerSettings468.bin"/><Relationship Id="rId37" Type="http://schemas.openxmlformats.org/officeDocument/2006/relationships/printerSettings" Target="../printerSettings/printerSettings473.bin"/><Relationship Id="rId5" Type="http://schemas.openxmlformats.org/officeDocument/2006/relationships/printerSettings" Target="../printerSettings/printerSettings441.bin"/><Relationship Id="rId15" Type="http://schemas.openxmlformats.org/officeDocument/2006/relationships/printerSettings" Target="../printerSettings/printerSettings451.bin"/><Relationship Id="rId23" Type="http://schemas.openxmlformats.org/officeDocument/2006/relationships/printerSettings" Target="../printerSettings/printerSettings459.bin"/><Relationship Id="rId28" Type="http://schemas.openxmlformats.org/officeDocument/2006/relationships/printerSettings" Target="../printerSettings/printerSettings464.bin"/><Relationship Id="rId36" Type="http://schemas.openxmlformats.org/officeDocument/2006/relationships/printerSettings" Target="../printerSettings/printerSettings472.bin"/><Relationship Id="rId10" Type="http://schemas.openxmlformats.org/officeDocument/2006/relationships/printerSettings" Target="../printerSettings/printerSettings446.bin"/><Relationship Id="rId19" Type="http://schemas.openxmlformats.org/officeDocument/2006/relationships/printerSettings" Target="../printerSettings/printerSettings455.bin"/><Relationship Id="rId31" Type="http://schemas.openxmlformats.org/officeDocument/2006/relationships/printerSettings" Target="../printerSettings/printerSettings467.bin"/><Relationship Id="rId4" Type="http://schemas.openxmlformats.org/officeDocument/2006/relationships/printerSettings" Target="../printerSettings/printerSettings440.bin"/><Relationship Id="rId9" Type="http://schemas.openxmlformats.org/officeDocument/2006/relationships/printerSettings" Target="../printerSettings/printerSettings445.bin"/><Relationship Id="rId14" Type="http://schemas.openxmlformats.org/officeDocument/2006/relationships/printerSettings" Target="../printerSettings/printerSettings450.bin"/><Relationship Id="rId22" Type="http://schemas.openxmlformats.org/officeDocument/2006/relationships/printerSettings" Target="../printerSettings/printerSettings458.bin"/><Relationship Id="rId27" Type="http://schemas.openxmlformats.org/officeDocument/2006/relationships/printerSettings" Target="../printerSettings/printerSettings463.bin"/><Relationship Id="rId30" Type="http://schemas.openxmlformats.org/officeDocument/2006/relationships/printerSettings" Target="../printerSettings/printerSettings466.bin"/><Relationship Id="rId35" Type="http://schemas.openxmlformats.org/officeDocument/2006/relationships/printerSettings" Target="../printerSettings/printerSettings471.bin"/><Relationship Id="rId8" Type="http://schemas.openxmlformats.org/officeDocument/2006/relationships/printerSettings" Target="../printerSettings/printerSettings444.bin"/><Relationship Id="rId3" Type="http://schemas.openxmlformats.org/officeDocument/2006/relationships/printerSettings" Target="../printerSettings/printerSettings439.bin"/></Relationships>
</file>

<file path=xl/worksheets/_rels/sheet15.xml.rels><?xml version="1.0" encoding="UTF-8" standalone="yes"?>
<Relationships xmlns="http://schemas.openxmlformats.org/package/2006/relationships"><Relationship Id="rId13" Type="http://schemas.openxmlformats.org/officeDocument/2006/relationships/printerSettings" Target="../printerSettings/printerSettings487.bin"/><Relationship Id="rId18" Type="http://schemas.openxmlformats.org/officeDocument/2006/relationships/printerSettings" Target="../printerSettings/printerSettings492.bin"/><Relationship Id="rId26" Type="http://schemas.openxmlformats.org/officeDocument/2006/relationships/printerSettings" Target="../printerSettings/printerSettings500.bin"/><Relationship Id="rId39" Type="http://schemas.openxmlformats.org/officeDocument/2006/relationships/drawing" Target="../drawings/drawing14.xml"/><Relationship Id="rId21" Type="http://schemas.openxmlformats.org/officeDocument/2006/relationships/printerSettings" Target="../printerSettings/printerSettings495.bin"/><Relationship Id="rId34" Type="http://schemas.openxmlformats.org/officeDocument/2006/relationships/printerSettings" Target="../printerSettings/printerSettings508.bin"/><Relationship Id="rId7" Type="http://schemas.openxmlformats.org/officeDocument/2006/relationships/printerSettings" Target="../printerSettings/printerSettings481.bin"/><Relationship Id="rId12" Type="http://schemas.openxmlformats.org/officeDocument/2006/relationships/printerSettings" Target="../printerSettings/printerSettings486.bin"/><Relationship Id="rId17" Type="http://schemas.openxmlformats.org/officeDocument/2006/relationships/printerSettings" Target="../printerSettings/printerSettings491.bin"/><Relationship Id="rId25" Type="http://schemas.openxmlformats.org/officeDocument/2006/relationships/printerSettings" Target="../printerSettings/printerSettings499.bin"/><Relationship Id="rId33" Type="http://schemas.openxmlformats.org/officeDocument/2006/relationships/printerSettings" Target="../printerSettings/printerSettings507.bin"/><Relationship Id="rId38" Type="http://schemas.openxmlformats.org/officeDocument/2006/relationships/printerSettings" Target="../printerSettings/printerSettings512.bin"/><Relationship Id="rId2" Type="http://schemas.openxmlformats.org/officeDocument/2006/relationships/printerSettings" Target="../printerSettings/printerSettings476.bin"/><Relationship Id="rId16" Type="http://schemas.openxmlformats.org/officeDocument/2006/relationships/printerSettings" Target="../printerSettings/printerSettings490.bin"/><Relationship Id="rId20" Type="http://schemas.openxmlformats.org/officeDocument/2006/relationships/printerSettings" Target="../printerSettings/printerSettings494.bin"/><Relationship Id="rId29" Type="http://schemas.openxmlformats.org/officeDocument/2006/relationships/printerSettings" Target="../printerSettings/printerSettings503.bin"/><Relationship Id="rId1" Type="http://schemas.openxmlformats.org/officeDocument/2006/relationships/printerSettings" Target="../printerSettings/printerSettings475.bin"/><Relationship Id="rId6" Type="http://schemas.openxmlformats.org/officeDocument/2006/relationships/printerSettings" Target="../printerSettings/printerSettings480.bin"/><Relationship Id="rId11" Type="http://schemas.openxmlformats.org/officeDocument/2006/relationships/printerSettings" Target="../printerSettings/printerSettings485.bin"/><Relationship Id="rId24" Type="http://schemas.openxmlformats.org/officeDocument/2006/relationships/printerSettings" Target="../printerSettings/printerSettings498.bin"/><Relationship Id="rId32" Type="http://schemas.openxmlformats.org/officeDocument/2006/relationships/printerSettings" Target="../printerSettings/printerSettings506.bin"/><Relationship Id="rId37" Type="http://schemas.openxmlformats.org/officeDocument/2006/relationships/printerSettings" Target="../printerSettings/printerSettings511.bin"/><Relationship Id="rId5" Type="http://schemas.openxmlformats.org/officeDocument/2006/relationships/printerSettings" Target="../printerSettings/printerSettings479.bin"/><Relationship Id="rId15" Type="http://schemas.openxmlformats.org/officeDocument/2006/relationships/printerSettings" Target="../printerSettings/printerSettings489.bin"/><Relationship Id="rId23" Type="http://schemas.openxmlformats.org/officeDocument/2006/relationships/printerSettings" Target="../printerSettings/printerSettings497.bin"/><Relationship Id="rId28" Type="http://schemas.openxmlformats.org/officeDocument/2006/relationships/printerSettings" Target="../printerSettings/printerSettings502.bin"/><Relationship Id="rId36" Type="http://schemas.openxmlformats.org/officeDocument/2006/relationships/printerSettings" Target="../printerSettings/printerSettings510.bin"/><Relationship Id="rId10" Type="http://schemas.openxmlformats.org/officeDocument/2006/relationships/printerSettings" Target="../printerSettings/printerSettings484.bin"/><Relationship Id="rId19" Type="http://schemas.openxmlformats.org/officeDocument/2006/relationships/printerSettings" Target="../printerSettings/printerSettings493.bin"/><Relationship Id="rId31" Type="http://schemas.openxmlformats.org/officeDocument/2006/relationships/printerSettings" Target="../printerSettings/printerSettings505.bin"/><Relationship Id="rId4" Type="http://schemas.openxmlformats.org/officeDocument/2006/relationships/printerSettings" Target="../printerSettings/printerSettings478.bin"/><Relationship Id="rId9" Type="http://schemas.openxmlformats.org/officeDocument/2006/relationships/printerSettings" Target="../printerSettings/printerSettings483.bin"/><Relationship Id="rId14" Type="http://schemas.openxmlformats.org/officeDocument/2006/relationships/printerSettings" Target="../printerSettings/printerSettings488.bin"/><Relationship Id="rId22" Type="http://schemas.openxmlformats.org/officeDocument/2006/relationships/printerSettings" Target="../printerSettings/printerSettings496.bin"/><Relationship Id="rId27" Type="http://schemas.openxmlformats.org/officeDocument/2006/relationships/printerSettings" Target="../printerSettings/printerSettings501.bin"/><Relationship Id="rId30" Type="http://schemas.openxmlformats.org/officeDocument/2006/relationships/printerSettings" Target="../printerSettings/printerSettings504.bin"/><Relationship Id="rId35" Type="http://schemas.openxmlformats.org/officeDocument/2006/relationships/printerSettings" Target="../printerSettings/printerSettings509.bin"/><Relationship Id="rId8" Type="http://schemas.openxmlformats.org/officeDocument/2006/relationships/printerSettings" Target="../printerSettings/printerSettings482.bin"/><Relationship Id="rId3" Type="http://schemas.openxmlformats.org/officeDocument/2006/relationships/printerSettings" Target="../printerSettings/printerSettings477.bin"/></Relationships>
</file>

<file path=xl/worksheets/_rels/sheet16.xml.rels><?xml version="1.0" encoding="UTF-8" standalone="yes"?>
<Relationships xmlns="http://schemas.openxmlformats.org/package/2006/relationships"><Relationship Id="rId13" Type="http://schemas.openxmlformats.org/officeDocument/2006/relationships/printerSettings" Target="../printerSettings/printerSettings525.bin"/><Relationship Id="rId18" Type="http://schemas.openxmlformats.org/officeDocument/2006/relationships/printerSettings" Target="../printerSettings/printerSettings530.bin"/><Relationship Id="rId26" Type="http://schemas.openxmlformats.org/officeDocument/2006/relationships/printerSettings" Target="../printerSettings/printerSettings538.bin"/><Relationship Id="rId39" Type="http://schemas.openxmlformats.org/officeDocument/2006/relationships/drawing" Target="../drawings/drawing15.xml"/><Relationship Id="rId21" Type="http://schemas.openxmlformats.org/officeDocument/2006/relationships/printerSettings" Target="../printerSettings/printerSettings533.bin"/><Relationship Id="rId34" Type="http://schemas.openxmlformats.org/officeDocument/2006/relationships/printerSettings" Target="../printerSettings/printerSettings546.bin"/><Relationship Id="rId7" Type="http://schemas.openxmlformats.org/officeDocument/2006/relationships/printerSettings" Target="../printerSettings/printerSettings519.bin"/><Relationship Id="rId12" Type="http://schemas.openxmlformats.org/officeDocument/2006/relationships/printerSettings" Target="../printerSettings/printerSettings524.bin"/><Relationship Id="rId17" Type="http://schemas.openxmlformats.org/officeDocument/2006/relationships/printerSettings" Target="../printerSettings/printerSettings529.bin"/><Relationship Id="rId25" Type="http://schemas.openxmlformats.org/officeDocument/2006/relationships/printerSettings" Target="../printerSettings/printerSettings537.bin"/><Relationship Id="rId33" Type="http://schemas.openxmlformats.org/officeDocument/2006/relationships/printerSettings" Target="../printerSettings/printerSettings545.bin"/><Relationship Id="rId38" Type="http://schemas.openxmlformats.org/officeDocument/2006/relationships/printerSettings" Target="../printerSettings/printerSettings550.bin"/><Relationship Id="rId2" Type="http://schemas.openxmlformats.org/officeDocument/2006/relationships/printerSettings" Target="../printerSettings/printerSettings514.bin"/><Relationship Id="rId16" Type="http://schemas.openxmlformats.org/officeDocument/2006/relationships/printerSettings" Target="../printerSettings/printerSettings528.bin"/><Relationship Id="rId20" Type="http://schemas.openxmlformats.org/officeDocument/2006/relationships/printerSettings" Target="../printerSettings/printerSettings532.bin"/><Relationship Id="rId29" Type="http://schemas.openxmlformats.org/officeDocument/2006/relationships/printerSettings" Target="../printerSettings/printerSettings541.bin"/><Relationship Id="rId1" Type="http://schemas.openxmlformats.org/officeDocument/2006/relationships/printerSettings" Target="../printerSettings/printerSettings513.bin"/><Relationship Id="rId6" Type="http://schemas.openxmlformats.org/officeDocument/2006/relationships/printerSettings" Target="../printerSettings/printerSettings518.bin"/><Relationship Id="rId11" Type="http://schemas.openxmlformats.org/officeDocument/2006/relationships/printerSettings" Target="../printerSettings/printerSettings523.bin"/><Relationship Id="rId24" Type="http://schemas.openxmlformats.org/officeDocument/2006/relationships/printerSettings" Target="../printerSettings/printerSettings536.bin"/><Relationship Id="rId32" Type="http://schemas.openxmlformats.org/officeDocument/2006/relationships/printerSettings" Target="../printerSettings/printerSettings544.bin"/><Relationship Id="rId37" Type="http://schemas.openxmlformats.org/officeDocument/2006/relationships/printerSettings" Target="../printerSettings/printerSettings549.bin"/><Relationship Id="rId5" Type="http://schemas.openxmlformats.org/officeDocument/2006/relationships/printerSettings" Target="../printerSettings/printerSettings517.bin"/><Relationship Id="rId15" Type="http://schemas.openxmlformats.org/officeDocument/2006/relationships/printerSettings" Target="../printerSettings/printerSettings527.bin"/><Relationship Id="rId23" Type="http://schemas.openxmlformats.org/officeDocument/2006/relationships/printerSettings" Target="../printerSettings/printerSettings535.bin"/><Relationship Id="rId28" Type="http://schemas.openxmlformats.org/officeDocument/2006/relationships/printerSettings" Target="../printerSettings/printerSettings540.bin"/><Relationship Id="rId36" Type="http://schemas.openxmlformats.org/officeDocument/2006/relationships/printerSettings" Target="../printerSettings/printerSettings548.bin"/><Relationship Id="rId10" Type="http://schemas.openxmlformats.org/officeDocument/2006/relationships/printerSettings" Target="../printerSettings/printerSettings522.bin"/><Relationship Id="rId19" Type="http://schemas.openxmlformats.org/officeDocument/2006/relationships/printerSettings" Target="../printerSettings/printerSettings531.bin"/><Relationship Id="rId31" Type="http://schemas.openxmlformats.org/officeDocument/2006/relationships/printerSettings" Target="../printerSettings/printerSettings543.bin"/><Relationship Id="rId4" Type="http://schemas.openxmlformats.org/officeDocument/2006/relationships/printerSettings" Target="../printerSettings/printerSettings516.bin"/><Relationship Id="rId9" Type="http://schemas.openxmlformats.org/officeDocument/2006/relationships/printerSettings" Target="../printerSettings/printerSettings521.bin"/><Relationship Id="rId14" Type="http://schemas.openxmlformats.org/officeDocument/2006/relationships/printerSettings" Target="../printerSettings/printerSettings526.bin"/><Relationship Id="rId22" Type="http://schemas.openxmlformats.org/officeDocument/2006/relationships/printerSettings" Target="../printerSettings/printerSettings534.bin"/><Relationship Id="rId27" Type="http://schemas.openxmlformats.org/officeDocument/2006/relationships/printerSettings" Target="../printerSettings/printerSettings539.bin"/><Relationship Id="rId30" Type="http://schemas.openxmlformats.org/officeDocument/2006/relationships/printerSettings" Target="../printerSettings/printerSettings542.bin"/><Relationship Id="rId35" Type="http://schemas.openxmlformats.org/officeDocument/2006/relationships/printerSettings" Target="../printerSettings/printerSettings547.bin"/><Relationship Id="rId8" Type="http://schemas.openxmlformats.org/officeDocument/2006/relationships/printerSettings" Target="../printerSettings/printerSettings520.bin"/><Relationship Id="rId3" Type="http://schemas.openxmlformats.org/officeDocument/2006/relationships/printerSettings" Target="../printerSettings/printerSettings5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51.bin"/></Relationships>
</file>

<file path=xl/worksheets/_rels/sheet18.xml.rels><?xml version="1.0" encoding="UTF-8" standalone="yes"?>
<Relationships xmlns="http://schemas.openxmlformats.org/package/2006/relationships"><Relationship Id="rId13" Type="http://schemas.openxmlformats.org/officeDocument/2006/relationships/printerSettings" Target="../printerSettings/printerSettings564.bin"/><Relationship Id="rId18" Type="http://schemas.openxmlformats.org/officeDocument/2006/relationships/printerSettings" Target="../printerSettings/printerSettings569.bin"/><Relationship Id="rId26" Type="http://schemas.openxmlformats.org/officeDocument/2006/relationships/printerSettings" Target="../printerSettings/printerSettings577.bin"/><Relationship Id="rId39" Type="http://schemas.openxmlformats.org/officeDocument/2006/relationships/drawing" Target="../drawings/drawing17.xml"/><Relationship Id="rId21" Type="http://schemas.openxmlformats.org/officeDocument/2006/relationships/printerSettings" Target="../printerSettings/printerSettings572.bin"/><Relationship Id="rId34" Type="http://schemas.openxmlformats.org/officeDocument/2006/relationships/printerSettings" Target="../printerSettings/printerSettings585.bin"/><Relationship Id="rId7" Type="http://schemas.openxmlformats.org/officeDocument/2006/relationships/printerSettings" Target="../printerSettings/printerSettings558.bin"/><Relationship Id="rId12" Type="http://schemas.openxmlformats.org/officeDocument/2006/relationships/printerSettings" Target="../printerSettings/printerSettings563.bin"/><Relationship Id="rId17" Type="http://schemas.openxmlformats.org/officeDocument/2006/relationships/printerSettings" Target="../printerSettings/printerSettings568.bin"/><Relationship Id="rId25" Type="http://schemas.openxmlformats.org/officeDocument/2006/relationships/printerSettings" Target="../printerSettings/printerSettings576.bin"/><Relationship Id="rId33" Type="http://schemas.openxmlformats.org/officeDocument/2006/relationships/printerSettings" Target="../printerSettings/printerSettings584.bin"/><Relationship Id="rId38" Type="http://schemas.openxmlformats.org/officeDocument/2006/relationships/printerSettings" Target="../printerSettings/printerSettings589.bin"/><Relationship Id="rId2" Type="http://schemas.openxmlformats.org/officeDocument/2006/relationships/printerSettings" Target="../printerSettings/printerSettings553.bin"/><Relationship Id="rId16" Type="http://schemas.openxmlformats.org/officeDocument/2006/relationships/printerSettings" Target="../printerSettings/printerSettings567.bin"/><Relationship Id="rId20" Type="http://schemas.openxmlformats.org/officeDocument/2006/relationships/printerSettings" Target="../printerSettings/printerSettings571.bin"/><Relationship Id="rId29" Type="http://schemas.openxmlformats.org/officeDocument/2006/relationships/printerSettings" Target="../printerSettings/printerSettings580.bin"/><Relationship Id="rId1" Type="http://schemas.openxmlformats.org/officeDocument/2006/relationships/printerSettings" Target="../printerSettings/printerSettings552.bin"/><Relationship Id="rId6" Type="http://schemas.openxmlformats.org/officeDocument/2006/relationships/printerSettings" Target="../printerSettings/printerSettings557.bin"/><Relationship Id="rId11" Type="http://schemas.openxmlformats.org/officeDocument/2006/relationships/printerSettings" Target="../printerSettings/printerSettings562.bin"/><Relationship Id="rId24" Type="http://schemas.openxmlformats.org/officeDocument/2006/relationships/printerSettings" Target="../printerSettings/printerSettings575.bin"/><Relationship Id="rId32" Type="http://schemas.openxmlformats.org/officeDocument/2006/relationships/printerSettings" Target="../printerSettings/printerSettings583.bin"/><Relationship Id="rId37" Type="http://schemas.openxmlformats.org/officeDocument/2006/relationships/printerSettings" Target="../printerSettings/printerSettings588.bin"/><Relationship Id="rId5" Type="http://schemas.openxmlformats.org/officeDocument/2006/relationships/printerSettings" Target="../printerSettings/printerSettings556.bin"/><Relationship Id="rId15" Type="http://schemas.openxmlformats.org/officeDocument/2006/relationships/printerSettings" Target="../printerSettings/printerSettings566.bin"/><Relationship Id="rId23" Type="http://schemas.openxmlformats.org/officeDocument/2006/relationships/printerSettings" Target="../printerSettings/printerSettings574.bin"/><Relationship Id="rId28" Type="http://schemas.openxmlformats.org/officeDocument/2006/relationships/printerSettings" Target="../printerSettings/printerSettings579.bin"/><Relationship Id="rId36" Type="http://schemas.openxmlformats.org/officeDocument/2006/relationships/printerSettings" Target="../printerSettings/printerSettings587.bin"/><Relationship Id="rId10" Type="http://schemas.openxmlformats.org/officeDocument/2006/relationships/printerSettings" Target="../printerSettings/printerSettings561.bin"/><Relationship Id="rId19" Type="http://schemas.openxmlformats.org/officeDocument/2006/relationships/printerSettings" Target="../printerSettings/printerSettings570.bin"/><Relationship Id="rId31" Type="http://schemas.openxmlformats.org/officeDocument/2006/relationships/printerSettings" Target="../printerSettings/printerSettings582.bin"/><Relationship Id="rId4" Type="http://schemas.openxmlformats.org/officeDocument/2006/relationships/printerSettings" Target="../printerSettings/printerSettings555.bin"/><Relationship Id="rId9" Type="http://schemas.openxmlformats.org/officeDocument/2006/relationships/printerSettings" Target="../printerSettings/printerSettings560.bin"/><Relationship Id="rId14" Type="http://schemas.openxmlformats.org/officeDocument/2006/relationships/printerSettings" Target="../printerSettings/printerSettings565.bin"/><Relationship Id="rId22" Type="http://schemas.openxmlformats.org/officeDocument/2006/relationships/printerSettings" Target="../printerSettings/printerSettings573.bin"/><Relationship Id="rId27" Type="http://schemas.openxmlformats.org/officeDocument/2006/relationships/printerSettings" Target="../printerSettings/printerSettings578.bin"/><Relationship Id="rId30" Type="http://schemas.openxmlformats.org/officeDocument/2006/relationships/printerSettings" Target="../printerSettings/printerSettings581.bin"/><Relationship Id="rId35" Type="http://schemas.openxmlformats.org/officeDocument/2006/relationships/printerSettings" Target="../printerSettings/printerSettings586.bin"/><Relationship Id="rId8" Type="http://schemas.openxmlformats.org/officeDocument/2006/relationships/printerSettings" Target="../printerSettings/printerSettings559.bin"/><Relationship Id="rId3" Type="http://schemas.openxmlformats.org/officeDocument/2006/relationships/printerSettings" Target="../printerSettings/printerSettings554.bin"/></Relationships>
</file>

<file path=xl/worksheets/_rels/sheet19.xml.rels><?xml version="1.0" encoding="UTF-8" standalone="yes"?>
<Relationships xmlns="http://schemas.openxmlformats.org/package/2006/relationships"><Relationship Id="rId13" Type="http://schemas.openxmlformats.org/officeDocument/2006/relationships/printerSettings" Target="../printerSettings/printerSettings602.bin"/><Relationship Id="rId18" Type="http://schemas.openxmlformats.org/officeDocument/2006/relationships/printerSettings" Target="../printerSettings/printerSettings607.bin"/><Relationship Id="rId26" Type="http://schemas.openxmlformats.org/officeDocument/2006/relationships/printerSettings" Target="../printerSettings/printerSettings615.bin"/><Relationship Id="rId3" Type="http://schemas.openxmlformats.org/officeDocument/2006/relationships/printerSettings" Target="../printerSettings/printerSettings592.bin"/><Relationship Id="rId21" Type="http://schemas.openxmlformats.org/officeDocument/2006/relationships/printerSettings" Target="../printerSettings/printerSettings610.bin"/><Relationship Id="rId34" Type="http://schemas.openxmlformats.org/officeDocument/2006/relationships/drawing" Target="../drawings/drawing18.xml"/><Relationship Id="rId7" Type="http://schemas.openxmlformats.org/officeDocument/2006/relationships/printerSettings" Target="../printerSettings/printerSettings596.bin"/><Relationship Id="rId12" Type="http://schemas.openxmlformats.org/officeDocument/2006/relationships/printerSettings" Target="../printerSettings/printerSettings601.bin"/><Relationship Id="rId17" Type="http://schemas.openxmlformats.org/officeDocument/2006/relationships/printerSettings" Target="../printerSettings/printerSettings606.bin"/><Relationship Id="rId25" Type="http://schemas.openxmlformats.org/officeDocument/2006/relationships/printerSettings" Target="../printerSettings/printerSettings614.bin"/><Relationship Id="rId33" Type="http://schemas.openxmlformats.org/officeDocument/2006/relationships/printerSettings" Target="../printerSettings/printerSettings622.bin"/><Relationship Id="rId2" Type="http://schemas.openxmlformats.org/officeDocument/2006/relationships/printerSettings" Target="../printerSettings/printerSettings591.bin"/><Relationship Id="rId16" Type="http://schemas.openxmlformats.org/officeDocument/2006/relationships/printerSettings" Target="../printerSettings/printerSettings605.bin"/><Relationship Id="rId20" Type="http://schemas.openxmlformats.org/officeDocument/2006/relationships/printerSettings" Target="../printerSettings/printerSettings609.bin"/><Relationship Id="rId29" Type="http://schemas.openxmlformats.org/officeDocument/2006/relationships/printerSettings" Target="../printerSettings/printerSettings618.bin"/><Relationship Id="rId1" Type="http://schemas.openxmlformats.org/officeDocument/2006/relationships/printerSettings" Target="../printerSettings/printerSettings590.bin"/><Relationship Id="rId6" Type="http://schemas.openxmlformats.org/officeDocument/2006/relationships/printerSettings" Target="../printerSettings/printerSettings595.bin"/><Relationship Id="rId11" Type="http://schemas.openxmlformats.org/officeDocument/2006/relationships/printerSettings" Target="../printerSettings/printerSettings600.bin"/><Relationship Id="rId24" Type="http://schemas.openxmlformats.org/officeDocument/2006/relationships/printerSettings" Target="../printerSettings/printerSettings613.bin"/><Relationship Id="rId32" Type="http://schemas.openxmlformats.org/officeDocument/2006/relationships/printerSettings" Target="../printerSettings/printerSettings621.bin"/><Relationship Id="rId5" Type="http://schemas.openxmlformats.org/officeDocument/2006/relationships/printerSettings" Target="../printerSettings/printerSettings594.bin"/><Relationship Id="rId15" Type="http://schemas.openxmlformats.org/officeDocument/2006/relationships/printerSettings" Target="../printerSettings/printerSettings604.bin"/><Relationship Id="rId23" Type="http://schemas.openxmlformats.org/officeDocument/2006/relationships/printerSettings" Target="../printerSettings/printerSettings612.bin"/><Relationship Id="rId28" Type="http://schemas.openxmlformats.org/officeDocument/2006/relationships/printerSettings" Target="../printerSettings/printerSettings617.bin"/><Relationship Id="rId10" Type="http://schemas.openxmlformats.org/officeDocument/2006/relationships/printerSettings" Target="../printerSettings/printerSettings599.bin"/><Relationship Id="rId19" Type="http://schemas.openxmlformats.org/officeDocument/2006/relationships/printerSettings" Target="../printerSettings/printerSettings608.bin"/><Relationship Id="rId31" Type="http://schemas.openxmlformats.org/officeDocument/2006/relationships/printerSettings" Target="../printerSettings/printerSettings620.bin"/><Relationship Id="rId4" Type="http://schemas.openxmlformats.org/officeDocument/2006/relationships/printerSettings" Target="../printerSettings/printerSettings593.bin"/><Relationship Id="rId9" Type="http://schemas.openxmlformats.org/officeDocument/2006/relationships/printerSettings" Target="../printerSettings/printerSettings598.bin"/><Relationship Id="rId14" Type="http://schemas.openxmlformats.org/officeDocument/2006/relationships/printerSettings" Target="../printerSettings/printerSettings603.bin"/><Relationship Id="rId22" Type="http://schemas.openxmlformats.org/officeDocument/2006/relationships/printerSettings" Target="../printerSettings/printerSettings611.bin"/><Relationship Id="rId27" Type="http://schemas.openxmlformats.org/officeDocument/2006/relationships/printerSettings" Target="../printerSettings/printerSettings616.bin"/><Relationship Id="rId30" Type="http://schemas.openxmlformats.org/officeDocument/2006/relationships/printerSettings" Target="../printerSettings/printerSettings619.bin"/><Relationship Id="rId8" Type="http://schemas.openxmlformats.org/officeDocument/2006/relationships/printerSettings" Target="../printerSettings/printerSettings597.bin"/></Relationships>
</file>

<file path=xl/worksheets/_rels/sheet20.xml.rels><?xml version="1.0" encoding="UTF-8" standalone="yes"?>
<Relationships xmlns="http://schemas.openxmlformats.org/package/2006/relationships"><Relationship Id="rId13" Type="http://schemas.openxmlformats.org/officeDocument/2006/relationships/printerSettings" Target="../printerSettings/printerSettings635.bin"/><Relationship Id="rId18" Type="http://schemas.openxmlformats.org/officeDocument/2006/relationships/printerSettings" Target="../printerSettings/printerSettings640.bin"/><Relationship Id="rId26" Type="http://schemas.openxmlformats.org/officeDocument/2006/relationships/printerSettings" Target="../printerSettings/printerSettings648.bin"/><Relationship Id="rId3" Type="http://schemas.openxmlformats.org/officeDocument/2006/relationships/printerSettings" Target="../printerSettings/printerSettings625.bin"/><Relationship Id="rId21" Type="http://schemas.openxmlformats.org/officeDocument/2006/relationships/printerSettings" Target="../printerSettings/printerSettings643.bin"/><Relationship Id="rId34" Type="http://schemas.openxmlformats.org/officeDocument/2006/relationships/drawing" Target="../drawings/drawing19.xml"/><Relationship Id="rId7" Type="http://schemas.openxmlformats.org/officeDocument/2006/relationships/printerSettings" Target="../printerSettings/printerSettings629.bin"/><Relationship Id="rId12" Type="http://schemas.openxmlformats.org/officeDocument/2006/relationships/printerSettings" Target="../printerSettings/printerSettings634.bin"/><Relationship Id="rId17" Type="http://schemas.openxmlformats.org/officeDocument/2006/relationships/printerSettings" Target="../printerSettings/printerSettings639.bin"/><Relationship Id="rId25" Type="http://schemas.openxmlformats.org/officeDocument/2006/relationships/printerSettings" Target="../printerSettings/printerSettings647.bin"/><Relationship Id="rId33" Type="http://schemas.openxmlformats.org/officeDocument/2006/relationships/printerSettings" Target="../printerSettings/printerSettings655.bin"/><Relationship Id="rId2" Type="http://schemas.openxmlformats.org/officeDocument/2006/relationships/printerSettings" Target="../printerSettings/printerSettings624.bin"/><Relationship Id="rId16" Type="http://schemas.openxmlformats.org/officeDocument/2006/relationships/printerSettings" Target="../printerSettings/printerSettings638.bin"/><Relationship Id="rId20" Type="http://schemas.openxmlformats.org/officeDocument/2006/relationships/printerSettings" Target="../printerSettings/printerSettings642.bin"/><Relationship Id="rId29" Type="http://schemas.openxmlformats.org/officeDocument/2006/relationships/printerSettings" Target="../printerSettings/printerSettings651.bin"/><Relationship Id="rId1" Type="http://schemas.openxmlformats.org/officeDocument/2006/relationships/printerSettings" Target="../printerSettings/printerSettings623.bin"/><Relationship Id="rId6" Type="http://schemas.openxmlformats.org/officeDocument/2006/relationships/printerSettings" Target="../printerSettings/printerSettings628.bin"/><Relationship Id="rId11" Type="http://schemas.openxmlformats.org/officeDocument/2006/relationships/printerSettings" Target="../printerSettings/printerSettings633.bin"/><Relationship Id="rId24" Type="http://schemas.openxmlformats.org/officeDocument/2006/relationships/printerSettings" Target="../printerSettings/printerSettings646.bin"/><Relationship Id="rId32" Type="http://schemas.openxmlformats.org/officeDocument/2006/relationships/printerSettings" Target="../printerSettings/printerSettings654.bin"/><Relationship Id="rId5" Type="http://schemas.openxmlformats.org/officeDocument/2006/relationships/printerSettings" Target="../printerSettings/printerSettings627.bin"/><Relationship Id="rId15" Type="http://schemas.openxmlformats.org/officeDocument/2006/relationships/printerSettings" Target="../printerSettings/printerSettings637.bin"/><Relationship Id="rId23" Type="http://schemas.openxmlformats.org/officeDocument/2006/relationships/printerSettings" Target="../printerSettings/printerSettings645.bin"/><Relationship Id="rId28" Type="http://schemas.openxmlformats.org/officeDocument/2006/relationships/printerSettings" Target="../printerSettings/printerSettings650.bin"/><Relationship Id="rId10" Type="http://schemas.openxmlformats.org/officeDocument/2006/relationships/printerSettings" Target="../printerSettings/printerSettings632.bin"/><Relationship Id="rId19" Type="http://schemas.openxmlformats.org/officeDocument/2006/relationships/printerSettings" Target="../printerSettings/printerSettings641.bin"/><Relationship Id="rId31" Type="http://schemas.openxmlformats.org/officeDocument/2006/relationships/printerSettings" Target="../printerSettings/printerSettings653.bin"/><Relationship Id="rId4" Type="http://schemas.openxmlformats.org/officeDocument/2006/relationships/printerSettings" Target="../printerSettings/printerSettings626.bin"/><Relationship Id="rId9" Type="http://schemas.openxmlformats.org/officeDocument/2006/relationships/printerSettings" Target="../printerSettings/printerSettings631.bin"/><Relationship Id="rId14" Type="http://schemas.openxmlformats.org/officeDocument/2006/relationships/printerSettings" Target="../printerSettings/printerSettings636.bin"/><Relationship Id="rId22" Type="http://schemas.openxmlformats.org/officeDocument/2006/relationships/printerSettings" Target="../printerSettings/printerSettings644.bin"/><Relationship Id="rId27" Type="http://schemas.openxmlformats.org/officeDocument/2006/relationships/printerSettings" Target="../printerSettings/printerSettings649.bin"/><Relationship Id="rId30" Type="http://schemas.openxmlformats.org/officeDocument/2006/relationships/printerSettings" Target="../printerSettings/printerSettings652.bin"/><Relationship Id="rId8" Type="http://schemas.openxmlformats.org/officeDocument/2006/relationships/printerSettings" Target="../printerSettings/printerSettings630.bin"/></Relationships>
</file>

<file path=xl/worksheets/_rels/sheet21.xml.rels><?xml version="1.0" encoding="UTF-8" standalone="yes"?>
<Relationships xmlns="http://schemas.openxmlformats.org/package/2006/relationships"><Relationship Id="rId13" Type="http://schemas.openxmlformats.org/officeDocument/2006/relationships/printerSettings" Target="../printerSettings/printerSettings668.bin"/><Relationship Id="rId18" Type="http://schemas.openxmlformats.org/officeDocument/2006/relationships/printerSettings" Target="../printerSettings/printerSettings673.bin"/><Relationship Id="rId26" Type="http://schemas.openxmlformats.org/officeDocument/2006/relationships/printerSettings" Target="../printerSettings/printerSettings681.bin"/><Relationship Id="rId39" Type="http://schemas.openxmlformats.org/officeDocument/2006/relationships/ctrlProp" Target="../ctrlProps/ctrlProp24.xml"/><Relationship Id="rId21" Type="http://schemas.openxmlformats.org/officeDocument/2006/relationships/printerSettings" Target="../printerSettings/printerSettings676.bin"/><Relationship Id="rId34" Type="http://schemas.openxmlformats.org/officeDocument/2006/relationships/printerSettings" Target="../printerSettings/printerSettings689.bin"/><Relationship Id="rId7" Type="http://schemas.openxmlformats.org/officeDocument/2006/relationships/printerSettings" Target="../printerSettings/printerSettings662.bin"/><Relationship Id="rId12" Type="http://schemas.openxmlformats.org/officeDocument/2006/relationships/printerSettings" Target="../printerSettings/printerSettings667.bin"/><Relationship Id="rId17" Type="http://schemas.openxmlformats.org/officeDocument/2006/relationships/printerSettings" Target="../printerSettings/printerSettings672.bin"/><Relationship Id="rId25" Type="http://schemas.openxmlformats.org/officeDocument/2006/relationships/printerSettings" Target="../printerSettings/printerSettings680.bin"/><Relationship Id="rId33" Type="http://schemas.openxmlformats.org/officeDocument/2006/relationships/printerSettings" Target="../printerSettings/printerSettings688.bin"/><Relationship Id="rId38" Type="http://schemas.openxmlformats.org/officeDocument/2006/relationships/ctrlProp" Target="../ctrlProps/ctrlProp23.xml"/><Relationship Id="rId2" Type="http://schemas.openxmlformats.org/officeDocument/2006/relationships/printerSettings" Target="../printerSettings/printerSettings657.bin"/><Relationship Id="rId16" Type="http://schemas.openxmlformats.org/officeDocument/2006/relationships/printerSettings" Target="../printerSettings/printerSettings671.bin"/><Relationship Id="rId20" Type="http://schemas.openxmlformats.org/officeDocument/2006/relationships/printerSettings" Target="../printerSettings/printerSettings675.bin"/><Relationship Id="rId29" Type="http://schemas.openxmlformats.org/officeDocument/2006/relationships/printerSettings" Target="../printerSettings/printerSettings684.bin"/><Relationship Id="rId1" Type="http://schemas.openxmlformats.org/officeDocument/2006/relationships/printerSettings" Target="../printerSettings/printerSettings656.bin"/><Relationship Id="rId6" Type="http://schemas.openxmlformats.org/officeDocument/2006/relationships/printerSettings" Target="../printerSettings/printerSettings661.bin"/><Relationship Id="rId11" Type="http://schemas.openxmlformats.org/officeDocument/2006/relationships/printerSettings" Target="../printerSettings/printerSettings666.bin"/><Relationship Id="rId24" Type="http://schemas.openxmlformats.org/officeDocument/2006/relationships/printerSettings" Target="../printerSettings/printerSettings679.bin"/><Relationship Id="rId32" Type="http://schemas.openxmlformats.org/officeDocument/2006/relationships/printerSettings" Target="../printerSettings/printerSettings687.bin"/><Relationship Id="rId37" Type="http://schemas.openxmlformats.org/officeDocument/2006/relationships/vmlDrawing" Target="../drawings/vmlDrawing6.vml"/><Relationship Id="rId5" Type="http://schemas.openxmlformats.org/officeDocument/2006/relationships/printerSettings" Target="../printerSettings/printerSettings660.bin"/><Relationship Id="rId15" Type="http://schemas.openxmlformats.org/officeDocument/2006/relationships/printerSettings" Target="../printerSettings/printerSettings670.bin"/><Relationship Id="rId23" Type="http://schemas.openxmlformats.org/officeDocument/2006/relationships/printerSettings" Target="../printerSettings/printerSettings678.bin"/><Relationship Id="rId28" Type="http://schemas.openxmlformats.org/officeDocument/2006/relationships/printerSettings" Target="../printerSettings/printerSettings683.bin"/><Relationship Id="rId36" Type="http://schemas.openxmlformats.org/officeDocument/2006/relationships/drawing" Target="../drawings/drawing20.xml"/><Relationship Id="rId10" Type="http://schemas.openxmlformats.org/officeDocument/2006/relationships/printerSettings" Target="../printerSettings/printerSettings665.bin"/><Relationship Id="rId19" Type="http://schemas.openxmlformats.org/officeDocument/2006/relationships/printerSettings" Target="../printerSettings/printerSettings674.bin"/><Relationship Id="rId31" Type="http://schemas.openxmlformats.org/officeDocument/2006/relationships/printerSettings" Target="../printerSettings/printerSettings686.bin"/><Relationship Id="rId4" Type="http://schemas.openxmlformats.org/officeDocument/2006/relationships/printerSettings" Target="../printerSettings/printerSettings659.bin"/><Relationship Id="rId9" Type="http://schemas.openxmlformats.org/officeDocument/2006/relationships/printerSettings" Target="../printerSettings/printerSettings664.bin"/><Relationship Id="rId14" Type="http://schemas.openxmlformats.org/officeDocument/2006/relationships/printerSettings" Target="../printerSettings/printerSettings669.bin"/><Relationship Id="rId22" Type="http://schemas.openxmlformats.org/officeDocument/2006/relationships/printerSettings" Target="../printerSettings/printerSettings677.bin"/><Relationship Id="rId27" Type="http://schemas.openxmlformats.org/officeDocument/2006/relationships/printerSettings" Target="../printerSettings/printerSettings682.bin"/><Relationship Id="rId30" Type="http://schemas.openxmlformats.org/officeDocument/2006/relationships/printerSettings" Target="../printerSettings/printerSettings685.bin"/><Relationship Id="rId35" Type="http://schemas.openxmlformats.org/officeDocument/2006/relationships/printerSettings" Target="../printerSettings/printerSettings690.bin"/><Relationship Id="rId8" Type="http://schemas.openxmlformats.org/officeDocument/2006/relationships/printerSettings" Target="../printerSettings/printerSettings663.bin"/><Relationship Id="rId3" Type="http://schemas.openxmlformats.org/officeDocument/2006/relationships/printerSettings" Target="../printerSettings/printerSettings658.bin"/></Relationships>
</file>

<file path=xl/worksheets/_rels/sheet22.xml.rels><?xml version="1.0" encoding="UTF-8" standalone="yes"?>
<Relationships xmlns="http://schemas.openxmlformats.org/package/2006/relationships"><Relationship Id="rId13" Type="http://schemas.openxmlformats.org/officeDocument/2006/relationships/printerSettings" Target="../printerSettings/printerSettings703.bin"/><Relationship Id="rId18" Type="http://schemas.openxmlformats.org/officeDocument/2006/relationships/printerSettings" Target="../printerSettings/printerSettings708.bin"/><Relationship Id="rId26" Type="http://schemas.openxmlformats.org/officeDocument/2006/relationships/printerSettings" Target="../printerSettings/printerSettings716.bin"/><Relationship Id="rId39" Type="http://schemas.openxmlformats.org/officeDocument/2006/relationships/drawing" Target="../drawings/drawing21.xml"/><Relationship Id="rId21" Type="http://schemas.openxmlformats.org/officeDocument/2006/relationships/printerSettings" Target="../printerSettings/printerSettings711.bin"/><Relationship Id="rId34" Type="http://schemas.openxmlformats.org/officeDocument/2006/relationships/printerSettings" Target="../printerSettings/printerSettings724.bin"/><Relationship Id="rId7" Type="http://schemas.openxmlformats.org/officeDocument/2006/relationships/printerSettings" Target="../printerSettings/printerSettings697.bin"/><Relationship Id="rId12" Type="http://schemas.openxmlformats.org/officeDocument/2006/relationships/printerSettings" Target="../printerSettings/printerSettings702.bin"/><Relationship Id="rId17" Type="http://schemas.openxmlformats.org/officeDocument/2006/relationships/printerSettings" Target="../printerSettings/printerSettings707.bin"/><Relationship Id="rId25" Type="http://schemas.openxmlformats.org/officeDocument/2006/relationships/printerSettings" Target="../printerSettings/printerSettings715.bin"/><Relationship Id="rId33" Type="http://schemas.openxmlformats.org/officeDocument/2006/relationships/printerSettings" Target="../printerSettings/printerSettings723.bin"/><Relationship Id="rId38" Type="http://schemas.openxmlformats.org/officeDocument/2006/relationships/printerSettings" Target="../printerSettings/printerSettings728.bin"/><Relationship Id="rId2" Type="http://schemas.openxmlformats.org/officeDocument/2006/relationships/printerSettings" Target="../printerSettings/printerSettings692.bin"/><Relationship Id="rId16" Type="http://schemas.openxmlformats.org/officeDocument/2006/relationships/printerSettings" Target="../printerSettings/printerSettings706.bin"/><Relationship Id="rId20" Type="http://schemas.openxmlformats.org/officeDocument/2006/relationships/printerSettings" Target="../printerSettings/printerSettings710.bin"/><Relationship Id="rId29" Type="http://schemas.openxmlformats.org/officeDocument/2006/relationships/printerSettings" Target="../printerSettings/printerSettings719.bin"/><Relationship Id="rId1" Type="http://schemas.openxmlformats.org/officeDocument/2006/relationships/printerSettings" Target="../printerSettings/printerSettings691.bin"/><Relationship Id="rId6" Type="http://schemas.openxmlformats.org/officeDocument/2006/relationships/printerSettings" Target="../printerSettings/printerSettings696.bin"/><Relationship Id="rId11" Type="http://schemas.openxmlformats.org/officeDocument/2006/relationships/printerSettings" Target="../printerSettings/printerSettings701.bin"/><Relationship Id="rId24" Type="http://schemas.openxmlformats.org/officeDocument/2006/relationships/printerSettings" Target="../printerSettings/printerSettings714.bin"/><Relationship Id="rId32" Type="http://schemas.openxmlformats.org/officeDocument/2006/relationships/printerSettings" Target="../printerSettings/printerSettings722.bin"/><Relationship Id="rId37" Type="http://schemas.openxmlformats.org/officeDocument/2006/relationships/printerSettings" Target="../printerSettings/printerSettings727.bin"/><Relationship Id="rId5" Type="http://schemas.openxmlformats.org/officeDocument/2006/relationships/printerSettings" Target="../printerSettings/printerSettings695.bin"/><Relationship Id="rId15" Type="http://schemas.openxmlformats.org/officeDocument/2006/relationships/printerSettings" Target="../printerSettings/printerSettings705.bin"/><Relationship Id="rId23" Type="http://schemas.openxmlformats.org/officeDocument/2006/relationships/printerSettings" Target="../printerSettings/printerSettings713.bin"/><Relationship Id="rId28" Type="http://schemas.openxmlformats.org/officeDocument/2006/relationships/printerSettings" Target="../printerSettings/printerSettings718.bin"/><Relationship Id="rId36" Type="http://schemas.openxmlformats.org/officeDocument/2006/relationships/printerSettings" Target="../printerSettings/printerSettings726.bin"/><Relationship Id="rId10" Type="http://schemas.openxmlformats.org/officeDocument/2006/relationships/printerSettings" Target="../printerSettings/printerSettings700.bin"/><Relationship Id="rId19" Type="http://schemas.openxmlformats.org/officeDocument/2006/relationships/printerSettings" Target="../printerSettings/printerSettings709.bin"/><Relationship Id="rId31" Type="http://schemas.openxmlformats.org/officeDocument/2006/relationships/printerSettings" Target="../printerSettings/printerSettings721.bin"/><Relationship Id="rId4" Type="http://schemas.openxmlformats.org/officeDocument/2006/relationships/printerSettings" Target="../printerSettings/printerSettings694.bin"/><Relationship Id="rId9" Type="http://schemas.openxmlformats.org/officeDocument/2006/relationships/printerSettings" Target="../printerSettings/printerSettings699.bin"/><Relationship Id="rId14" Type="http://schemas.openxmlformats.org/officeDocument/2006/relationships/printerSettings" Target="../printerSettings/printerSettings704.bin"/><Relationship Id="rId22" Type="http://schemas.openxmlformats.org/officeDocument/2006/relationships/printerSettings" Target="../printerSettings/printerSettings712.bin"/><Relationship Id="rId27" Type="http://schemas.openxmlformats.org/officeDocument/2006/relationships/printerSettings" Target="../printerSettings/printerSettings717.bin"/><Relationship Id="rId30" Type="http://schemas.openxmlformats.org/officeDocument/2006/relationships/printerSettings" Target="../printerSettings/printerSettings720.bin"/><Relationship Id="rId35" Type="http://schemas.openxmlformats.org/officeDocument/2006/relationships/printerSettings" Target="../printerSettings/printerSettings725.bin"/><Relationship Id="rId8" Type="http://schemas.openxmlformats.org/officeDocument/2006/relationships/printerSettings" Target="../printerSettings/printerSettings698.bin"/><Relationship Id="rId3" Type="http://schemas.openxmlformats.org/officeDocument/2006/relationships/printerSettings" Target="../printerSettings/printerSettings693.bin"/></Relationships>
</file>

<file path=xl/worksheets/_rels/sheet23.xml.rels><?xml version="1.0" encoding="UTF-8" standalone="yes"?>
<Relationships xmlns="http://schemas.openxmlformats.org/package/2006/relationships"><Relationship Id="rId13" Type="http://schemas.openxmlformats.org/officeDocument/2006/relationships/printerSettings" Target="../printerSettings/printerSettings741.bin"/><Relationship Id="rId18" Type="http://schemas.openxmlformats.org/officeDocument/2006/relationships/printerSettings" Target="../printerSettings/printerSettings746.bin"/><Relationship Id="rId26" Type="http://schemas.openxmlformats.org/officeDocument/2006/relationships/printerSettings" Target="../printerSettings/printerSettings754.bin"/><Relationship Id="rId3" Type="http://schemas.openxmlformats.org/officeDocument/2006/relationships/printerSettings" Target="../printerSettings/printerSettings731.bin"/><Relationship Id="rId21" Type="http://schemas.openxmlformats.org/officeDocument/2006/relationships/printerSettings" Target="../printerSettings/printerSettings749.bin"/><Relationship Id="rId7" Type="http://schemas.openxmlformats.org/officeDocument/2006/relationships/printerSettings" Target="../printerSettings/printerSettings735.bin"/><Relationship Id="rId12" Type="http://schemas.openxmlformats.org/officeDocument/2006/relationships/printerSettings" Target="../printerSettings/printerSettings740.bin"/><Relationship Id="rId17" Type="http://schemas.openxmlformats.org/officeDocument/2006/relationships/printerSettings" Target="../printerSettings/printerSettings745.bin"/><Relationship Id="rId25" Type="http://schemas.openxmlformats.org/officeDocument/2006/relationships/printerSettings" Target="../printerSettings/printerSettings753.bin"/><Relationship Id="rId33" Type="http://schemas.openxmlformats.org/officeDocument/2006/relationships/drawing" Target="../drawings/drawing22.xml"/><Relationship Id="rId2" Type="http://schemas.openxmlformats.org/officeDocument/2006/relationships/printerSettings" Target="../printerSettings/printerSettings730.bin"/><Relationship Id="rId16" Type="http://schemas.openxmlformats.org/officeDocument/2006/relationships/printerSettings" Target="../printerSettings/printerSettings744.bin"/><Relationship Id="rId20" Type="http://schemas.openxmlformats.org/officeDocument/2006/relationships/printerSettings" Target="../printerSettings/printerSettings748.bin"/><Relationship Id="rId29" Type="http://schemas.openxmlformats.org/officeDocument/2006/relationships/printerSettings" Target="../printerSettings/printerSettings757.bin"/><Relationship Id="rId1" Type="http://schemas.openxmlformats.org/officeDocument/2006/relationships/printerSettings" Target="../printerSettings/printerSettings729.bin"/><Relationship Id="rId6" Type="http://schemas.openxmlformats.org/officeDocument/2006/relationships/printerSettings" Target="../printerSettings/printerSettings734.bin"/><Relationship Id="rId11" Type="http://schemas.openxmlformats.org/officeDocument/2006/relationships/printerSettings" Target="../printerSettings/printerSettings739.bin"/><Relationship Id="rId24" Type="http://schemas.openxmlformats.org/officeDocument/2006/relationships/printerSettings" Target="../printerSettings/printerSettings752.bin"/><Relationship Id="rId32" Type="http://schemas.openxmlformats.org/officeDocument/2006/relationships/printerSettings" Target="../printerSettings/printerSettings760.bin"/><Relationship Id="rId5" Type="http://schemas.openxmlformats.org/officeDocument/2006/relationships/printerSettings" Target="../printerSettings/printerSettings733.bin"/><Relationship Id="rId15" Type="http://schemas.openxmlformats.org/officeDocument/2006/relationships/printerSettings" Target="../printerSettings/printerSettings743.bin"/><Relationship Id="rId23" Type="http://schemas.openxmlformats.org/officeDocument/2006/relationships/printerSettings" Target="../printerSettings/printerSettings751.bin"/><Relationship Id="rId28" Type="http://schemas.openxmlformats.org/officeDocument/2006/relationships/printerSettings" Target="../printerSettings/printerSettings756.bin"/><Relationship Id="rId10" Type="http://schemas.openxmlformats.org/officeDocument/2006/relationships/printerSettings" Target="../printerSettings/printerSettings738.bin"/><Relationship Id="rId19" Type="http://schemas.openxmlformats.org/officeDocument/2006/relationships/printerSettings" Target="../printerSettings/printerSettings747.bin"/><Relationship Id="rId31" Type="http://schemas.openxmlformats.org/officeDocument/2006/relationships/printerSettings" Target="../printerSettings/printerSettings759.bin"/><Relationship Id="rId4" Type="http://schemas.openxmlformats.org/officeDocument/2006/relationships/printerSettings" Target="../printerSettings/printerSettings732.bin"/><Relationship Id="rId9" Type="http://schemas.openxmlformats.org/officeDocument/2006/relationships/printerSettings" Target="../printerSettings/printerSettings737.bin"/><Relationship Id="rId14" Type="http://schemas.openxmlformats.org/officeDocument/2006/relationships/printerSettings" Target="../printerSettings/printerSettings742.bin"/><Relationship Id="rId22" Type="http://schemas.openxmlformats.org/officeDocument/2006/relationships/printerSettings" Target="../printerSettings/printerSettings750.bin"/><Relationship Id="rId27" Type="http://schemas.openxmlformats.org/officeDocument/2006/relationships/printerSettings" Target="../printerSettings/printerSettings755.bin"/><Relationship Id="rId30" Type="http://schemas.openxmlformats.org/officeDocument/2006/relationships/printerSettings" Target="../printerSettings/printerSettings758.bin"/><Relationship Id="rId8" Type="http://schemas.openxmlformats.org/officeDocument/2006/relationships/printerSettings" Target="../printerSettings/printerSettings736.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768.bin"/><Relationship Id="rId13" Type="http://schemas.openxmlformats.org/officeDocument/2006/relationships/printerSettings" Target="../printerSettings/printerSettings773.bin"/><Relationship Id="rId18" Type="http://schemas.openxmlformats.org/officeDocument/2006/relationships/printerSettings" Target="../printerSettings/printerSettings778.bin"/><Relationship Id="rId26" Type="http://schemas.openxmlformats.org/officeDocument/2006/relationships/printerSettings" Target="../printerSettings/printerSettings786.bin"/><Relationship Id="rId3" Type="http://schemas.openxmlformats.org/officeDocument/2006/relationships/printerSettings" Target="../printerSettings/printerSettings763.bin"/><Relationship Id="rId21" Type="http://schemas.openxmlformats.org/officeDocument/2006/relationships/printerSettings" Target="../printerSettings/printerSettings781.bin"/><Relationship Id="rId7" Type="http://schemas.openxmlformats.org/officeDocument/2006/relationships/printerSettings" Target="../printerSettings/printerSettings767.bin"/><Relationship Id="rId12" Type="http://schemas.openxmlformats.org/officeDocument/2006/relationships/printerSettings" Target="../printerSettings/printerSettings772.bin"/><Relationship Id="rId17" Type="http://schemas.openxmlformats.org/officeDocument/2006/relationships/printerSettings" Target="../printerSettings/printerSettings777.bin"/><Relationship Id="rId25" Type="http://schemas.openxmlformats.org/officeDocument/2006/relationships/printerSettings" Target="../printerSettings/printerSettings785.bin"/><Relationship Id="rId2" Type="http://schemas.openxmlformats.org/officeDocument/2006/relationships/printerSettings" Target="../printerSettings/printerSettings762.bin"/><Relationship Id="rId16" Type="http://schemas.openxmlformats.org/officeDocument/2006/relationships/printerSettings" Target="../printerSettings/printerSettings776.bin"/><Relationship Id="rId20" Type="http://schemas.openxmlformats.org/officeDocument/2006/relationships/printerSettings" Target="../printerSettings/printerSettings780.bin"/><Relationship Id="rId1" Type="http://schemas.openxmlformats.org/officeDocument/2006/relationships/printerSettings" Target="../printerSettings/printerSettings761.bin"/><Relationship Id="rId6" Type="http://schemas.openxmlformats.org/officeDocument/2006/relationships/printerSettings" Target="../printerSettings/printerSettings766.bin"/><Relationship Id="rId11" Type="http://schemas.openxmlformats.org/officeDocument/2006/relationships/printerSettings" Target="../printerSettings/printerSettings771.bin"/><Relationship Id="rId24" Type="http://schemas.openxmlformats.org/officeDocument/2006/relationships/printerSettings" Target="../printerSettings/printerSettings784.bin"/><Relationship Id="rId5" Type="http://schemas.openxmlformats.org/officeDocument/2006/relationships/printerSettings" Target="../printerSettings/printerSettings765.bin"/><Relationship Id="rId15" Type="http://schemas.openxmlformats.org/officeDocument/2006/relationships/printerSettings" Target="../printerSettings/printerSettings775.bin"/><Relationship Id="rId23" Type="http://schemas.openxmlformats.org/officeDocument/2006/relationships/printerSettings" Target="../printerSettings/printerSettings783.bin"/><Relationship Id="rId10" Type="http://schemas.openxmlformats.org/officeDocument/2006/relationships/printerSettings" Target="../printerSettings/printerSettings770.bin"/><Relationship Id="rId19" Type="http://schemas.openxmlformats.org/officeDocument/2006/relationships/printerSettings" Target="../printerSettings/printerSettings779.bin"/><Relationship Id="rId4" Type="http://schemas.openxmlformats.org/officeDocument/2006/relationships/printerSettings" Target="../printerSettings/printerSettings764.bin"/><Relationship Id="rId9" Type="http://schemas.openxmlformats.org/officeDocument/2006/relationships/printerSettings" Target="../printerSettings/printerSettings769.bin"/><Relationship Id="rId14" Type="http://schemas.openxmlformats.org/officeDocument/2006/relationships/printerSettings" Target="../printerSettings/printerSettings774.bin"/><Relationship Id="rId22" Type="http://schemas.openxmlformats.org/officeDocument/2006/relationships/printerSettings" Target="../printerSettings/printerSettings782.bin"/><Relationship Id="rId27"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3" Type="http://schemas.openxmlformats.org/officeDocument/2006/relationships/printerSettings" Target="../printerSettings/printerSettings799.bin"/><Relationship Id="rId18" Type="http://schemas.openxmlformats.org/officeDocument/2006/relationships/printerSettings" Target="../printerSettings/printerSettings804.bin"/><Relationship Id="rId26" Type="http://schemas.openxmlformats.org/officeDocument/2006/relationships/printerSettings" Target="../printerSettings/printerSettings812.bin"/><Relationship Id="rId39" Type="http://schemas.openxmlformats.org/officeDocument/2006/relationships/drawing" Target="../drawings/drawing24.xml"/><Relationship Id="rId21" Type="http://schemas.openxmlformats.org/officeDocument/2006/relationships/printerSettings" Target="../printerSettings/printerSettings807.bin"/><Relationship Id="rId34" Type="http://schemas.openxmlformats.org/officeDocument/2006/relationships/printerSettings" Target="../printerSettings/printerSettings820.bin"/><Relationship Id="rId7" Type="http://schemas.openxmlformats.org/officeDocument/2006/relationships/printerSettings" Target="../printerSettings/printerSettings793.bin"/><Relationship Id="rId12" Type="http://schemas.openxmlformats.org/officeDocument/2006/relationships/printerSettings" Target="../printerSettings/printerSettings798.bin"/><Relationship Id="rId17" Type="http://schemas.openxmlformats.org/officeDocument/2006/relationships/printerSettings" Target="../printerSettings/printerSettings803.bin"/><Relationship Id="rId25" Type="http://schemas.openxmlformats.org/officeDocument/2006/relationships/printerSettings" Target="../printerSettings/printerSettings811.bin"/><Relationship Id="rId33" Type="http://schemas.openxmlformats.org/officeDocument/2006/relationships/printerSettings" Target="../printerSettings/printerSettings819.bin"/><Relationship Id="rId38" Type="http://schemas.openxmlformats.org/officeDocument/2006/relationships/printerSettings" Target="../printerSettings/printerSettings824.bin"/><Relationship Id="rId2" Type="http://schemas.openxmlformats.org/officeDocument/2006/relationships/printerSettings" Target="../printerSettings/printerSettings788.bin"/><Relationship Id="rId16" Type="http://schemas.openxmlformats.org/officeDocument/2006/relationships/printerSettings" Target="../printerSettings/printerSettings802.bin"/><Relationship Id="rId20" Type="http://schemas.openxmlformats.org/officeDocument/2006/relationships/printerSettings" Target="../printerSettings/printerSettings806.bin"/><Relationship Id="rId29" Type="http://schemas.openxmlformats.org/officeDocument/2006/relationships/printerSettings" Target="../printerSettings/printerSettings815.bin"/><Relationship Id="rId1" Type="http://schemas.openxmlformats.org/officeDocument/2006/relationships/printerSettings" Target="../printerSettings/printerSettings787.bin"/><Relationship Id="rId6" Type="http://schemas.openxmlformats.org/officeDocument/2006/relationships/printerSettings" Target="../printerSettings/printerSettings792.bin"/><Relationship Id="rId11" Type="http://schemas.openxmlformats.org/officeDocument/2006/relationships/printerSettings" Target="../printerSettings/printerSettings797.bin"/><Relationship Id="rId24" Type="http://schemas.openxmlformats.org/officeDocument/2006/relationships/printerSettings" Target="../printerSettings/printerSettings810.bin"/><Relationship Id="rId32" Type="http://schemas.openxmlformats.org/officeDocument/2006/relationships/printerSettings" Target="../printerSettings/printerSettings818.bin"/><Relationship Id="rId37" Type="http://schemas.openxmlformats.org/officeDocument/2006/relationships/printerSettings" Target="../printerSettings/printerSettings823.bin"/><Relationship Id="rId5" Type="http://schemas.openxmlformats.org/officeDocument/2006/relationships/printerSettings" Target="../printerSettings/printerSettings791.bin"/><Relationship Id="rId15" Type="http://schemas.openxmlformats.org/officeDocument/2006/relationships/printerSettings" Target="../printerSettings/printerSettings801.bin"/><Relationship Id="rId23" Type="http://schemas.openxmlformats.org/officeDocument/2006/relationships/printerSettings" Target="../printerSettings/printerSettings809.bin"/><Relationship Id="rId28" Type="http://schemas.openxmlformats.org/officeDocument/2006/relationships/printerSettings" Target="../printerSettings/printerSettings814.bin"/><Relationship Id="rId36" Type="http://schemas.openxmlformats.org/officeDocument/2006/relationships/printerSettings" Target="../printerSettings/printerSettings822.bin"/><Relationship Id="rId10" Type="http://schemas.openxmlformats.org/officeDocument/2006/relationships/printerSettings" Target="../printerSettings/printerSettings796.bin"/><Relationship Id="rId19" Type="http://schemas.openxmlformats.org/officeDocument/2006/relationships/printerSettings" Target="../printerSettings/printerSettings805.bin"/><Relationship Id="rId31" Type="http://schemas.openxmlformats.org/officeDocument/2006/relationships/printerSettings" Target="../printerSettings/printerSettings817.bin"/><Relationship Id="rId4" Type="http://schemas.openxmlformats.org/officeDocument/2006/relationships/printerSettings" Target="../printerSettings/printerSettings790.bin"/><Relationship Id="rId9" Type="http://schemas.openxmlformats.org/officeDocument/2006/relationships/printerSettings" Target="../printerSettings/printerSettings795.bin"/><Relationship Id="rId14" Type="http://schemas.openxmlformats.org/officeDocument/2006/relationships/printerSettings" Target="../printerSettings/printerSettings800.bin"/><Relationship Id="rId22" Type="http://schemas.openxmlformats.org/officeDocument/2006/relationships/printerSettings" Target="../printerSettings/printerSettings808.bin"/><Relationship Id="rId27" Type="http://schemas.openxmlformats.org/officeDocument/2006/relationships/printerSettings" Target="../printerSettings/printerSettings813.bin"/><Relationship Id="rId30" Type="http://schemas.openxmlformats.org/officeDocument/2006/relationships/printerSettings" Target="../printerSettings/printerSettings816.bin"/><Relationship Id="rId35" Type="http://schemas.openxmlformats.org/officeDocument/2006/relationships/printerSettings" Target="../printerSettings/printerSettings821.bin"/><Relationship Id="rId8" Type="http://schemas.openxmlformats.org/officeDocument/2006/relationships/printerSettings" Target="../printerSettings/printerSettings794.bin"/><Relationship Id="rId3" Type="http://schemas.openxmlformats.org/officeDocument/2006/relationships/printerSettings" Target="../printerSettings/printerSettings789.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832.bin"/><Relationship Id="rId13" Type="http://schemas.openxmlformats.org/officeDocument/2006/relationships/printerSettings" Target="../printerSettings/printerSettings837.bin"/><Relationship Id="rId18" Type="http://schemas.openxmlformats.org/officeDocument/2006/relationships/printerSettings" Target="../printerSettings/printerSettings842.bin"/><Relationship Id="rId3" Type="http://schemas.openxmlformats.org/officeDocument/2006/relationships/printerSettings" Target="../printerSettings/printerSettings827.bin"/><Relationship Id="rId21" Type="http://schemas.openxmlformats.org/officeDocument/2006/relationships/printerSettings" Target="../printerSettings/printerSettings845.bin"/><Relationship Id="rId7" Type="http://schemas.openxmlformats.org/officeDocument/2006/relationships/printerSettings" Target="../printerSettings/printerSettings831.bin"/><Relationship Id="rId12" Type="http://schemas.openxmlformats.org/officeDocument/2006/relationships/printerSettings" Target="../printerSettings/printerSettings836.bin"/><Relationship Id="rId17" Type="http://schemas.openxmlformats.org/officeDocument/2006/relationships/printerSettings" Target="../printerSettings/printerSettings841.bin"/><Relationship Id="rId2" Type="http://schemas.openxmlformats.org/officeDocument/2006/relationships/printerSettings" Target="../printerSettings/printerSettings826.bin"/><Relationship Id="rId16" Type="http://schemas.openxmlformats.org/officeDocument/2006/relationships/printerSettings" Target="../printerSettings/printerSettings840.bin"/><Relationship Id="rId20" Type="http://schemas.openxmlformats.org/officeDocument/2006/relationships/printerSettings" Target="../printerSettings/printerSettings844.bin"/><Relationship Id="rId1" Type="http://schemas.openxmlformats.org/officeDocument/2006/relationships/printerSettings" Target="../printerSettings/printerSettings825.bin"/><Relationship Id="rId6" Type="http://schemas.openxmlformats.org/officeDocument/2006/relationships/printerSettings" Target="../printerSettings/printerSettings830.bin"/><Relationship Id="rId11" Type="http://schemas.openxmlformats.org/officeDocument/2006/relationships/printerSettings" Target="../printerSettings/printerSettings835.bin"/><Relationship Id="rId24" Type="http://schemas.openxmlformats.org/officeDocument/2006/relationships/drawing" Target="../drawings/drawing25.xml"/><Relationship Id="rId5" Type="http://schemas.openxmlformats.org/officeDocument/2006/relationships/printerSettings" Target="../printerSettings/printerSettings829.bin"/><Relationship Id="rId15" Type="http://schemas.openxmlformats.org/officeDocument/2006/relationships/printerSettings" Target="../printerSettings/printerSettings839.bin"/><Relationship Id="rId23" Type="http://schemas.openxmlformats.org/officeDocument/2006/relationships/printerSettings" Target="../printerSettings/printerSettings847.bin"/><Relationship Id="rId10" Type="http://schemas.openxmlformats.org/officeDocument/2006/relationships/printerSettings" Target="../printerSettings/printerSettings834.bin"/><Relationship Id="rId19" Type="http://schemas.openxmlformats.org/officeDocument/2006/relationships/printerSettings" Target="../printerSettings/printerSettings843.bin"/><Relationship Id="rId4" Type="http://schemas.openxmlformats.org/officeDocument/2006/relationships/printerSettings" Target="../printerSettings/printerSettings828.bin"/><Relationship Id="rId9" Type="http://schemas.openxmlformats.org/officeDocument/2006/relationships/printerSettings" Target="../printerSettings/printerSettings833.bin"/><Relationship Id="rId14" Type="http://schemas.openxmlformats.org/officeDocument/2006/relationships/printerSettings" Target="../printerSettings/printerSettings838.bin"/><Relationship Id="rId22" Type="http://schemas.openxmlformats.org/officeDocument/2006/relationships/printerSettings" Target="../printerSettings/printerSettings846.bin"/></Relationships>
</file>

<file path=xl/worksheets/_rels/sheet27.xml.rels><?xml version="1.0" encoding="UTF-8" standalone="yes"?>
<Relationships xmlns="http://schemas.openxmlformats.org/package/2006/relationships"><Relationship Id="rId8" Type="http://schemas.openxmlformats.org/officeDocument/2006/relationships/drawing" Target="../drawings/drawing26.xml"/><Relationship Id="rId3" Type="http://schemas.openxmlformats.org/officeDocument/2006/relationships/printerSettings" Target="../printerSettings/printerSettings850.bin"/><Relationship Id="rId7" Type="http://schemas.openxmlformats.org/officeDocument/2006/relationships/printerSettings" Target="../printerSettings/printerSettings854.bin"/><Relationship Id="rId2" Type="http://schemas.openxmlformats.org/officeDocument/2006/relationships/printerSettings" Target="../printerSettings/printerSettings849.bin"/><Relationship Id="rId1" Type="http://schemas.openxmlformats.org/officeDocument/2006/relationships/printerSettings" Target="../printerSettings/printerSettings848.bin"/><Relationship Id="rId6" Type="http://schemas.openxmlformats.org/officeDocument/2006/relationships/printerSettings" Target="../printerSettings/printerSettings853.bin"/><Relationship Id="rId5" Type="http://schemas.openxmlformats.org/officeDocument/2006/relationships/printerSettings" Target="../printerSettings/printerSettings852.bin"/><Relationship Id="rId4" Type="http://schemas.openxmlformats.org/officeDocument/2006/relationships/printerSettings" Target="../printerSettings/printerSettings851.bin"/></Relationships>
</file>

<file path=xl/worksheets/_rels/sheet28.xml.rels><?xml version="1.0" encoding="UTF-8" standalone="yes"?>
<Relationships xmlns="http://schemas.openxmlformats.org/package/2006/relationships"><Relationship Id="rId13" Type="http://schemas.openxmlformats.org/officeDocument/2006/relationships/printerSettings" Target="../printerSettings/printerSettings867.bin"/><Relationship Id="rId18" Type="http://schemas.openxmlformats.org/officeDocument/2006/relationships/printerSettings" Target="../printerSettings/printerSettings872.bin"/><Relationship Id="rId26" Type="http://schemas.openxmlformats.org/officeDocument/2006/relationships/printerSettings" Target="../printerSettings/printerSettings880.bin"/><Relationship Id="rId3" Type="http://schemas.openxmlformats.org/officeDocument/2006/relationships/printerSettings" Target="../printerSettings/printerSettings857.bin"/><Relationship Id="rId21" Type="http://schemas.openxmlformats.org/officeDocument/2006/relationships/printerSettings" Target="../printerSettings/printerSettings875.bin"/><Relationship Id="rId34" Type="http://schemas.openxmlformats.org/officeDocument/2006/relationships/printerSettings" Target="../printerSettings/printerSettings888.bin"/><Relationship Id="rId7" Type="http://schemas.openxmlformats.org/officeDocument/2006/relationships/printerSettings" Target="../printerSettings/printerSettings861.bin"/><Relationship Id="rId12" Type="http://schemas.openxmlformats.org/officeDocument/2006/relationships/printerSettings" Target="../printerSettings/printerSettings866.bin"/><Relationship Id="rId17" Type="http://schemas.openxmlformats.org/officeDocument/2006/relationships/printerSettings" Target="../printerSettings/printerSettings871.bin"/><Relationship Id="rId25" Type="http://schemas.openxmlformats.org/officeDocument/2006/relationships/printerSettings" Target="../printerSettings/printerSettings879.bin"/><Relationship Id="rId33" Type="http://schemas.openxmlformats.org/officeDocument/2006/relationships/printerSettings" Target="../printerSettings/printerSettings887.bin"/><Relationship Id="rId2" Type="http://schemas.openxmlformats.org/officeDocument/2006/relationships/printerSettings" Target="../printerSettings/printerSettings856.bin"/><Relationship Id="rId16" Type="http://schemas.openxmlformats.org/officeDocument/2006/relationships/printerSettings" Target="../printerSettings/printerSettings870.bin"/><Relationship Id="rId20" Type="http://schemas.openxmlformats.org/officeDocument/2006/relationships/printerSettings" Target="../printerSettings/printerSettings874.bin"/><Relationship Id="rId29" Type="http://schemas.openxmlformats.org/officeDocument/2006/relationships/printerSettings" Target="../printerSettings/printerSettings883.bin"/><Relationship Id="rId1" Type="http://schemas.openxmlformats.org/officeDocument/2006/relationships/printerSettings" Target="../printerSettings/printerSettings855.bin"/><Relationship Id="rId6" Type="http://schemas.openxmlformats.org/officeDocument/2006/relationships/printerSettings" Target="../printerSettings/printerSettings860.bin"/><Relationship Id="rId11" Type="http://schemas.openxmlformats.org/officeDocument/2006/relationships/printerSettings" Target="../printerSettings/printerSettings865.bin"/><Relationship Id="rId24" Type="http://schemas.openxmlformats.org/officeDocument/2006/relationships/printerSettings" Target="../printerSettings/printerSettings878.bin"/><Relationship Id="rId32" Type="http://schemas.openxmlformats.org/officeDocument/2006/relationships/printerSettings" Target="../printerSettings/printerSettings886.bin"/><Relationship Id="rId5" Type="http://schemas.openxmlformats.org/officeDocument/2006/relationships/printerSettings" Target="../printerSettings/printerSettings859.bin"/><Relationship Id="rId15" Type="http://schemas.openxmlformats.org/officeDocument/2006/relationships/printerSettings" Target="../printerSettings/printerSettings869.bin"/><Relationship Id="rId23" Type="http://schemas.openxmlformats.org/officeDocument/2006/relationships/printerSettings" Target="../printerSettings/printerSettings877.bin"/><Relationship Id="rId28" Type="http://schemas.openxmlformats.org/officeDocument/2006/relationships/printerSettings" Target="../printerSettings/printerSettings882.bin"/><Relationship Id="rId10" Type="http://schemas.openxmlformats.org/officeDocument/2006/relationships/printerSettings" Target="../printerSettings/printerSettings864.bin"/><Relationship Id="rId19" Type="http://schemas.openxmlformats.org/officeDocument/2006/relationships/printerSettings" Target="../printerSettings/printerSettings873.bin"/><Relationship Id="rId31" Type="http://schemas.openxmlformats.org/officeDocument/2006/relationships/printerSettings" Target="../printerSettings/printerSettings885.bin"/><Relationship Id="rId4" Type="http://schemas.openxmlformats.org/officeDocument/2006/relationships/printerSettings" Target="../printerSettings/printerSettings858.bin"/><Relationship Id="rId9" Type="http://schemas.openxmlformats.org/officeDocument/2006/relationships/printerSettings" Target="../printerSettings/printerSettings863.bin"/><Relationship Id="rId14" Type="http://schemas.openxmlformats.org/officeDocument/2006/relationships/printerSettings" Target="../printerSettings/printerSettings868.bin"/><Relationship Id="rId22" Type="http://schemas.openxmlformats.org/officeDocument/2006/relationships/printerSettings" Target="../printerSettings/printerSettings876.bin"/><Relationship Id="rId27" Type="http://schemas.openxmlformats.org/officeDocument/2006/relationships/printerSettings" Target="../printerSettings/printerSettings881.bin"/><Relationship Id="rId30" Type="http://schemas.openxmlformats.org/officeDocument/2006/relationships/printerSettings" Target="../printerSettings/printerSettings884.bin"/><Relationship Id="rId35" Type="http://schemas.openxmlformats.org/officeDocument/2006/relationships/drawing" Target="../drawings/drawing27.xml"/><Relationship Id="rId8" Type="http://schemas.openxmlformats.org/officeDocument/2006/relationships/printerSettings" Target="../printerSettings/printerSettings862.bin"/></Relationships>
</file>

<file path=xl/worksheets/_rels/sheet29.xml.rels><?xml version="1.0" encoding="UTF-8" standalone="yes"?>
<Relationships xmlns="http://schemas.openxmlformats.org/package/2006/relationships"><Relationship Id="rId13" Type="http://schemas.openxmlformats.org/officeDocument/2006/relationships/printerSettings" Target="../printerSettings/printerSettings901.bin"/><Relationship Id="rId18" Type="http://schemas.openxmlformats.org/officeDocument/2006/relationships/printerSettings" Target="../printerSettings/printerSettings906.bin"/><Relationship Id="rId26" Type="http://schemas.openxmlformats.org/officeDocument/2006/relationships/printerSettings" Target="../printerSettings/printerSettings914.bin"/><Relationship Id="rId3" Type="http://schemas.openxmlformats.org/officeDocument/2006/relationships/printerSettings" Target="../printerSettings/printerSettings891.bin"/><Relationship Id="rId21" Type="http://schemas.openxmlformats.org/officeDocument/2006/relationships/printerSettings" Target="../printerSettings/printerSettings909.bin"/><Relationship Id="rId34" Type="http://schemas.openxmlformats.org/officeDocument/2006/relationships/printerSettings" Target="../printerSettings/printerSettings922.bin"/><Relationship Id="rId7" Type="http://schemas.openxmlformats.org/officeDocument/2006/relationships/printerSettings" Target="../printerSettings/printerSettings895.bin"/><Relationship Id="rId12" Type="http://schemas.openxmlformats.org/officeDocument/2006/relationships/printerSettings" Target="../printerSettings/printerSettings900.bin"/><Relationship Id="rId17" Type="http://schemas.openxmlformats.org/officeDocument/2006/relationships/printerSettings" Target="../printerSettings/printerSettings905.bin"/><Relationship Id="rId25" Type="http://schemas.openxmlformats.org/officeDocument/2006/relationships/printerSettings" Target="../printerSettings/printerSettings913.bin"/><Relationship Id="rId33" Type="http://schemas.openxmlformats.org/officeDocument/2006/relationships/printerSettings" Target="../printerSettings/printerSettings921.bin"/><Relationship Id="rId2" Type="http://schemas.openxmlformats.org/officeDocument/2006/relationships/printerSettings" Target="../printerSettings/printerSettings890.bin"/><Relationship Id="rId16" Type="http://schemas.openxmlformats.org/officeDocument/2006/relationships/printerSettings" Target="../printerSettings/printerSettings904.bin"/><Relationship Id="rId20" Type="http://schemas.openxmlformats.org/officeDocument/2006/relationships/printerSettings" Target="../printerSettings/printerSettings908.bin"/><Relationship Id="rId29" Type="http://schemas.openxmlformats.org/officeDocument/2006/relationships/printerSettings" Target="../printerSettings/printerSettings917.bin"/><Relationship Id="rId1" Type="http://schemas.openxmlformats.org/officeDocument/2006/relationships/printerSettings" Target="../printerSettings/printerSettings889.bin"/><Relationship Id="rId6" Type="http://schemas.openxmlformats.org/officeDocument/2006/relationships/printerSettings" Target="../printerSettings/printerSettings894.bin"/><Relationship Id="rId11" Type="http://schemas.openxmlformats.org/officeDocument/2006/relationships/printerSettings" Target="../printerSettings/printerSettings899.bin"/><Relationship Id="rId24" Type="http://schemas.openxmlformats.org/officeDocument/2006/relationships/printerSettings" Target="../printerSettings/printerSettings912.bin"/><Relationship Id="rId32" Type="http://schemas.openxmlformats.org/officeDocument/2006/relationships/printerSettings" Target="../printerSettings/printerSettings920.bin"/><Relationship Id="rId5" Type="http://schemas.openxmlformats.org/officeDocument/2006/relationships/printerSettings" Target="../printerSettings/printerSettings893.bin"/><Relationship Id="rId15" Type="http://schemas.openxmlformats.org/officeDocument/2006/relationships/printerSettings" Target="../printerSettings/printerSettings903.bin"/><Relationship Id="rId23" Type="http://schemas.openxmlformats.org/officeDocument/2006/relationships/printerSettings" Target="../printerSettings/printerSettings911.bin"/><Relationship Id="rId28" Type="http://schemas.openxmlformats.org/officeDocument/2006/relationships/printerSettings" Target="../printerSettings/printerSettings916.bin"/><Relationship Id="rId10" Type="http://schemas.openxmlformats.org/officeDocument/2006/relationships/printerSettings" Target="../printerSettings/printerSettings898.bin"/><Relationship Id="rId19" Type="http://schemas.openxmlformats.org/officeDocument/2006/relationships/printerSettings" Target="../printerSettings/printerSettings907.bin"/><Relationship Id="rId31" Type="http://schemas.openxmlformats.org/officeDocument/2006/relationships/printerSettings" Target="../printerSettings/printerSettings919.bin"/><Relationship Id="rId4" Type="http://schemas.openxmlformats.org/officeDocument/2006/relationships/printerSettings" Target="../printerSettings/printerSettings892.bin"/><Relationship Id="rId9" Type="http://schemas.openxmlformats.org/officeDocument/2006/relationships/printerSettings" Target="../printerSettings/printerSettings897.bin"/><Relationship Id="rId14" Type="http://schemas.openxmlformats.org/officeDocument/2006/relationships/printerSettings" Target="../printerSettings/printerSettings902.bin"/><Relationship Id="rId22" Type="http://schemas.openxmlformats.org/officeDocument/2006/relationships/printerSettings" Target="../printerSettings/printerSettings910.bin"/><Relationship Id="rId27" Type="http://schemas.openxmlformats.org/officeDocument/2006/relationships/printerSettings" Target="../printerSettings/printerSettings915.bin"/><Relationship Id="rId30" Type="http://schemas.openxmlformats.org/officeDocument/2006/relationships/printerSettings" Target="../printerSettings/printerSettings918.bin"/><Relationship Id="rId8" Type="http://schemas.openxmlformats.org/officeDocument/2006/relationships/printerSettings" Target="../printerSettings/printerSettings89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11"/>
  <sheetViews>
    <sheetView showRuler="0" workbookViewId="0">
      <selection activeCell="B6" sqref="B6"/>
    </sheetView>
  </sheetViews>
  <sheetFormatPr defaultRowHeight="15.75"/>
  <cols>
    <col min="1" max="1" width="27.5703125" style="70" customWidth="1"/>
    <col min="2" max="2" width="12.85546875" style="70" customWidth="1"/>
    <col min="3" max="3" width="11.85546875" style="70" customWidth="1"/>
    <col min="4" max="4" width="18" style="70" customWidth="1"/>
    <col min="5" max="7" width="9.140625" style="70"/>
    <col min="8" max="8" width="13.5703125" style="70" customWidth="1"/>
    <col min="9" max="16384" width="9.140625" style="26"/>
  </cols>
  <sheetData>
    <row r="1" spans="1:8" ht="180" customHeight="1">
      <c r="A1" s="155" t="s">
        <v>313</v>
      </c>
      <c r="B1" s="601" t="s">
        <v>760</v>
      </c>
      <c r="C1" s="602"/>
      <c r="D1" s="602"/>
      <c r="E1" s="602"/>
      <c r="F1" s="602"/>
      <c r="G1" s="602"/>
      <c r="H1" s="602"/>
    </row>
    <row r="2" spans="1:8" ht="30.75" customHeight="1">
      <c r="A2" s="155" t="s">
        <v>180</v>
      </c>
      <c r="B2" s="155"/>
    </row>
    <row r="3" spans="1:8" ht="30.75" customHeight="1">
      <c r="A3" s="155" t="s">
        <v>312</v>
      </c>
      <c r="B3" s="604" t="s">
        <v>761</v>
      </c>
      <c r="C3" s="605"/>
      <c r="D3" s="605"/>
      <c r="E3" s="605"/>
      <c r="F3" s="605"/>
      <c r="G3" s="605"/>
      <c r="H3" s="605"/>
    </row>
    <row r="4" spans="1:8">
      <c r="B4" s="603"/>
      <c r="C4" s="603"/>
    </row>
    <row r="5" spans="1:8" ht="16.5">
      <c r="A5" s="155" t="s">
        <v>123</v>
      </c>
      <c r="B5" s="520">
        <v>18</v>
      </c>
      <c r="C5" s="520"/>
    </row>
    <row r="6" spans="1:8" ht="16.5">
      <c r="B6" s="540"/>
    </row>
    <row r="7" spans="1:8" ht="17.25" thickBot="1">
      <c r="A7" s="190"/>
    </row>
    <row r="8" spans="1:8" ht="33.75" thickBot="1">
      <c r="A8" s="591" t="s">
        <v>750</v>
      </c>
    </row>
    <row r="9" spans="1:8" ht="33.75" thickBot="1">
      <c r="A9" s="592" t="s">
        <v>355</v>
      </c>
    </row>
    <row r="10" spans="1:8" ht="17.25" thickBot="1">
      <c r="A10" s="592" t="s">
        <v>751</v>
      </c>
    </row>
    <row r="11" spans="1:8" ht="17.25" thickBot="1">
      <c r="A11" s="592" t="s">
        <v>752</v>
      </c>
    </row>
  </sheetData>
  <sheetProtection formatColumns="0" formatRows="0" selectLockedCells="1"/>
  <customSheetViews>
    <customSheetView guid="{298F032C-06C2-4CBE-91F6-31626F220A05}" state="hidden" showRuler="0">
      <selection activeCell="B10" sqref="B10"/>
      <pageMargins left="0.75" right="0.75" top="1" bottom="1" header="0.5" footer="0.5"/>
      <pageSetup orientation="portrait" r:id="rId1"/>
      <headerFooter alignWithMargins="0"/>
    </customSheetView>
    <customSheetView guid="{345DC493-E4B0-4F0D-8EB4-6A65D801E281}" state="hidden" showRuler="0">
      <selection activeCell="B5" sqref="B5"/>
      <pageMargins left="0.75" right="0.75" top="1" bottom="1" header="0.5" footer="0.5"/>
      <pageSetup orientation="portrait" r:id="rId2"/>
      <headerFooter alignWithMargins="0"/>
    </customSheetView>
    <customSheetView guid="{35C772BD-8F05-4A18-BEC8-6AF744E22539}" state="hidden" showRuler="0">
      <selection activeCell="B6" sqref="B6"/>
      <pageMargins left="0.75" right="0.75" top="1" bottom="1" header="0.5" footer="0.5"/>
      <pageSetup orientation="portrait" r:id="rId3"/>
      <headerFooter alignWithMargins="0"/>
    </customSheetView>
    <customSheetView guid="{FC200EB0-6614-47DB-96CE-7610471486D9}" state="hidden" showRuler="0">
      <selection activeCell="B2" sqref="B2"/>
      <pageMargins left="0.75" right="0.75" top="1" bottom="1" header="0.5" footer="0.5"/>
      <pageSetup orientation="portrait" r:id="rId4"/>
      <headerFooter alignWithMargins="0"/>
    </customSheetView>
    <customSheetView guid="{010B040B-83D1-42E5-9354-A9BE9113BDAC}" state="hidden" showRuler="0">
      <selection activeCell="D2" sqref="D2"/>
      <pageMargins left="0.75" right="0.75" top="1" bottom="1" header="0.5" footer="0.5"/>
      <pageSetup orientation="portrait" r:id="rId5"/>
      <headerFooter alignWithMargins="0"/>
    </customSheetView>
    <customSheetView guid="{77353208-2D17-4D2E-ADE3-4F168F350B73}" state="hidden" showRuler="0">
      <selection activeCell="H5" sqref="H5"/>
      <pageMargins left="0.75" right="0.75" top="1" bottom="1" header="0.5" footer="0.5"/>
      <pageSetup orientation="portrait" r:id="rId6"/>
      <headerFooter alignWithMargins="0"/>
    </customSheetView>
    <customSheetView guid="{1F125E51-1799-42D0-B41E-DC039BB17D59}" state="hidden" showRuler="0">
      <selection activeCell="C12" sqref="C12"/>
      <pageMargins left="0.75" right="0.75" top="1" bottom="1" header="0.5" footer="0.5"/>
      <pageSetup orientation="portrait" r:id="rId7"/>
      <headerFooter alignWithMargins="0"/>
    </customSheetView>
    <customSheetView guid="{14C32814-5A59-4863-9FB1-822FBB75D7D1}" state="hidden" showRuler="0">
      <selection activeCell="B5" sqref="B5"/>
      <pageMargins left="0.75" right="0.75" top="1" bottom="1" header="0.5" footer="0.5"/>
      <pageSetup orientation="portrait" r:id="rId8"/>
      <headerFooter alignWithMargins="0"/>
    </customSheetView>
    <customSheetView guid="{AA750348-930C-43DE-ADD0-8D60980F5013}" state="hidden" showRuler="0">
      <selection activeCell="E6" sqref="E6"/>
      <pageMargins left="0.75" right="0.75" top="1" bottom="1" header="0.5" footer="0.5"/>
      <pageSetup orientation="portrait" r:id="rId9"/>
      <headerFooter alignWithMargins="0"/>
    </customSheetView>
    <customSheetView guid="{CFBF18EC-8277-4311-991B-395AF21BB33B}" state="hidden" showRuler="0">
      <selection activeCell="E6" sqref="E6"/>
      <pageMargins left="0.75" right="0.75" top="1" bottom="1" header="0.5" footer="0.5"/>
      <pageSetup orientation="portrait" r:id="rId10"/>
      <headerFooter alignWithMargins="0"/>
    </customSheetView>
    <customSheetView guid="{82C64B11-1F50-45B5-B7BB-9F1DC733C833}" state="hidden" showRuler="0">
      <selection activeCell="D9" sqref="D9"/>
      <pageMargins left="0.75" right="0.75" top="1" bottom="1" header="0.5" footer="0.5"/>
      <pageSetup orientation="portrait" r:id="rId11"/>
      <headerFooter alignWithMargins="0"/>
    </customSheetView>
    <customSheetView guid="{FE4EC9C4-31B9-4D40-8323-5B16C3BC840F}" state="hidden" showRuler="0">
      <selection activeCell="H11" sqref="H11"/>
      <pageMargins left="0.75" right="0.75" top="1" bottom="1" header="0.5" footer="0.5"/>
      <pageSetup orientation="portrait" r:id="rId12"/>
      <headerFooter alignWithMargins="0"/>
    </customSheetView>
    <customSheetView guid="{F9FE2C60-2849-4C32-B532-2B1A89FFA9CD}" state="hidden" showRuler="0">
      <selection activeCell="F8" sqref="F8"/>
      <pageMargins left="0.75" right="0.75" top="1" bottom="1" header="0.5" footer="0.5"/>
      <pageSetup orientation="portrait" r:id="rId13"/>
      <headerFooter alignWithMargins="0"/>
    </customSheetView>
    <customSheetView guid="{494F6778-23FE-4AAC-B37D-6C7543FC13B9}" state="hidden" showRuler="0">
      <selection activeCell="F6" sqref="F6"/>
      <pageMargins left="0.75" right="0.75" top="1" bottom="1" header="0.5" footer="0.5"/>
      <pageSetup orientation="portrait" r:id="rId14"/>
      <headerFooter alignWithMargins="0"/>
    </customSheetView>
    <customSheetView guid="{CD4CA1A8-824A-452F-BDBA-32A47C1B3013}" state="hidden" showRuler="0">
      <selection activeCell="B10" sqref="B10"/>
      <pageMargins left="0.75" right="0.75" top="1" bottom="1" header="0.5" footer="0.5"/>
      <pageSetup orientation="portrait" r:id="rId15"/>
      <headerFooter alignWithMargins="0"/>
    </customSheetView>
    <customSheetView guid="{8E7B022F-1113-4BA2-B2BA-8EDBE02A2557}" state="hidden" showRuler="0">
      <pageMargins left="0.75" right="0.75" top="1" bottom="1" header="0.5" footer="0.5"/>
      <pageSetup orientation="portrait" r:id="rId16"/>
      <headerFooter alignWithMargins="0"/>
    </customSheetView>
    <customSheetView guid="{A3F641DF-CF1D-48E3-AFDC-E52726A449CB}" state="hidden" showRuler="0">
      <pageMargins left="0.75" right="0.75" top="1" bottom="1" header="0.5" footer="0.5"/>
      <pageSetup orientation="portrait" r:id="rId17"/>
      <headerFooter alignWithMargins="0"/>
    </customSheetView>
    <customSheetView guid="{ECEBABD0-566A-41C4-AA9A-38EA30EFEDA8}" state="hidden" showRuler="0">
      <pageMargins left="0.75" right="0.75" top="1" bottom="1" header="0.5" footer="0.5"/>
      <pageSetup orientation="portrait" r:id="rId18"/>
      <headerFooter alignWithMargins="0"/>
    </customSheetView>
    <customSheetView guid="{43BCBF1E-CDCF-4541-8D79-87EDCECBC1FD}" state="hidden" showRuler="0">
      <selection activeCell="D10" sqref="D10"/>
      <pageMargins left="0.75" right="0.75" top="1" bottom="1" header="0.5" footer="0.5"/>
      <pageSetup orientation="portrait" r:id="rId19"/>
      <headerFooter alignWithMargins="0"/>
    </customSheetView>
    <customSheetView guid="{7A9EA6D6-4DDF-43D9-92E6-C6AFAD14E266}" state="hidden" showRuler="0">
      <selection activeCell="D6" sqref="D6"/>
      <pageMargins left="0.75" right="0.75" top="1" bottom="1" header="0.5" footer="0.5"/>
      <pageSetup orientation="portrait" r:id="rId20"/>
      <headerFooter alignWithMargins="0"/>
    </customSheetView>
    <customSheetView guid="{DC28ED1E-3E35-4094-9C2B-5C0A1C1D459C}" state="hidden" showRuler="0">
      <selection activeCell="B1" sqref="B1:H1"/>
      <pageMargins left="0.75" right="0.75" top="1" bottom="1" header="0.5" footer="0.5"/>
      <pageSetup orientation="portrait" r:id="rId21"/>
      <headerFooter alignWithMargins="0"/>
    </customSheetView>
    <customSheetView guid="{240327DD-375F-45D4-BA52-89AFD79FE6A1}" state="hidden" showRuler="0">
      <selection activeCell="B6" sqref="B6"/>
      <pageMargins left="0.75" right="0.75" top="1" bottom="1" header="0.5" footer="0.5"/>
      <pageSetup orientation="portrait" r:id="rId22"/>
      <headerFooter alignWithMargins="0"/>
    </customSheetView>
    <customSheetView guid="{82E8A0F5-0020-4355-95CF-28601763A783}" state="hidden" showRuler="0">
      <selection activeCell="F11" sqref="F11"/>
      <pageMargins left="0.75" right="0.75" top="1" bottom="1" header="0.5" footer="0.5"/>
      <pageSetup orientation="portrait" r:id="rId23"/>
      <headerFooter alignWithMargins="0"/>
    </customSheetView>
    <customSheetView guid="{44C1C443-3199-4288-884A-D16AF7B2CD69}" state="hidden" showRuler="0">
      <selection activeCell="E9" sqref="E9"/>
      <pageMargins left="0.75" right="0.75" top="1" bottom="1" header="0.5" footer="0.5"/>
      <pageSetup orientation="portrait" r:id="rId24"/>
      <headerFooter alignWithMargins="0"/>
    </customSheetView>
    <customSheetView guid="{CB7CD015-9A92-451A-BEF4-2BC98E3768DD}" state="hidden" showRuler="0">
      <selection activeCell="D10" sqref="D10"/>
      <pageMargins left="0.75" right="0.75" top="1" bottom="1" header="0.5" footer="0.5"/>
      <pageSetup orientation="portrait" r:id="rId25"/>
      <headerFooter alignWithMargins="0"/>
    </customSheetView>
    <customSheetView guid="{7A88FC7A-7690-48AB-B789-172043AFADC8}" state="hidden" showRuler="0">
      <selection activeCell="D11" sqref="D11"/>
      <pageMargins left="0.75" right="0.75" top="1" bottom="1" header="0.5" footer="0.5"/>
      <pageSetup orientation="portrait" r:id="rId26"/>
      <headerFooter alignWithMargins="0"/>
    </customSheetView>
    <customSheetView guid="{1E2D7167-D6B7-4690-9A83-BF768C4223A4}" state="hidden" showRuler="0">
      <selection activeCell="E6" sqref="E6"/>
      <pageMargins left="0.75" right="0.75" top="1" bottom="1" header="0.5" footer="0.5"/>
      <pageSetup orientation="portrait" r:id="rId27"/>
      <headerFooter alignWithMargins="0"/>
    </customSheetView>
    <customSheetView guid="{13A93EBF-985A-49FD-9FE0-DC75D238EC8C}" state="hidden" showRuler="0">
      <selection activeCell="G17" sqref="G17"/>
      <pageMargins left="0.75" right="0.75" top="1" bottom="1" header="0.5" footer="0.5"/>
      <pageSetup orientation="portrait" r:id="rId28"/>
      <headerFooter alignWithMargins="0"/>
    </customSheetView>
    <customSheetView guid="{BE615921-12B2-47E1-81BB-292B559B4C46}" state="hidden" showRuler="0">
      <selection activeCell="B11" sqref="B11"/>
      <pageMargins left="0.75" right="0.75" top="1" bottom="1" header="0.5" footer="0.5"/>
      <pageSetup orientation="portrait" r:id="rId29"/>
      <headerFooter alignWithMargins="0"/>
    </customSheetView>
    <customSheetView guid="{D05C69EC-C4A6-4AED-AFBA-A3044FD4B3FB}" state="hidden" showRuler="0">
      <selection activeCell="F10" sqref="F10"/>
      <pageMargins left="0.75" right="0.75" top="1" bottom="1" header="0.5" footer="0.5"/>
      <pageSetup orientation="portrait" r:id="rId30"/>
      <headerFooter alignWithMargins="0"/>
    </customSheetView>
    <customSheetView guid="{8CF338B0-8CA3-4AF4-816D-CB7A6D8E33BC}" state="hidden" showRuler="0">
      <selection activeCell="G4" sqref="G4"/>
      <pageMargins left="0.75" right="0.75" top="1" bottom="1" header="0.5" footer="0.5"/>
      <pageSetup orientation="portrait" r:id="rId31"/>
      <headerFooter alignWithMargins="0"/>
    </customSheetView>
    <customSheetView guid="{B07CB001-8FAF-40AD-8AD5-A65A64B33B35}" state="hidden" showRuler="0">
      <selection activeCell="H5" sqref="H5"/>
      <pageMargins left="0.75" right="0.75" top="1" bottom="1" header="0.5" footer="0.5"/>
      <pageSetup orientation="portrait" r:id="rId32"/>
      <headerFooter alignWithMargins="0"/>
    </customSheetView>
    <customSheetView guid="{4D67A8FB-66CE-4EFD-8932-C754BE25ED43}" state="hidden" showRuler="0">
      <selection activeCell="D11" sqref="D11"/>
      <pageMargins left="0.75" right="0.75" top="1" bottom="1" header="0.5" footer="0.5"/>
      <pageSetup orientation="portrait" r:id="rId33"/>
      <headerFooter alignWithMargins="0"/>
    </customSheetView>
    <customSheetView guid="{0D490C87-B003-4943-9825-ACE0B8E7CC06}" state="hidden" showRuler="0">
      <selection activeCell="B10" sqref="B10"/>
      <pageMargins left="0.75" right="0.75" top="1" bottom="1" header="0.5" footer="0.5"/>
      <pageSetup orientation="portrait" r:id="rId34"/>
      <headerFooter alignWithMargins="0"/>
    </customSheetView>
    <customSheetView guid="{012A8702-091E-4FD1-8E26-12B65B8B3B8C}" state="hidden" showRuler="0">
      <selection activeCell="D2" sqref="D2"/>
      <pageMargins left="0.75" right="0.75" top="1" bottom="1" header="0.5" footer="0.5"/>
      <pageSetup orientation="portrait" r:id="rId35"/>
      <headerFooter alignWithMargins="0"/>
    </customSheetView>
    <customSheetView guid="{CD28740F-9825-447C-B887-B18F0232D126}" state="hidden" showRuler="0">
      <selection activeCell="B6" sqref="B6"/>
      <pageMargins left="0.75" right="0.75" top="1" bottom="1" header="0.5" footer="0.5"/>
      <pageSetup orientation="portrait" r:id="rId36"/>
      <headerFooter alignWithMargins="0"/>
    </customSheetView>
    <customSheetView guid="{0064F3C0-5DFF-4992-B9AD-EC91C5FD9BD7}" state="hidden" showRuler="0">
      <selection activeCell="B10" sqref="B10"/>
      <pageMargins left="0.75" right="0.75" top="1" bottom="1" header="0.5" footer="0.5"/>
      <pageSetup orientation="portrait" r:id="rId37"/>
      <headerFooter alignWithMargins="0"/>
    </customSheetView>
  </customSheetViews>
  <mergeCells count="3">
    <mergeCell ref="B1:H1"/>
    <mergeCell ref="B4:C4"/>
    <mergeCell ref="B3:H3"/>
  </mergeCells>
  <phoneticPr fontId="6" type="noConversion"/>
  <pageMargins left="0.75" right="0.75" top="1" bottom="1" header="0.5" footer="0.5"/>
  <pageSetup orientation="portrait" r:id="rId38"/>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autoPageBreaks="0"/>
  </sheetPr>
  <dimension ref="A1:L22"/>
  <sheetViews>
    <sheetView showGridLines="0" view="pageBreakPreview" topLeftCell="B1" zoomScale="120" zoomScaleNormal="100" zoomScaleSheetLayoutView="120" workbookViewId="0">
      <selection activeCell="B2" sqref="B2:E2"/>
    </sheetView>
  </sheetViews>
  <sheetFormatPr defaultRowHeight="13.5"/>
  <cols>
    <col min="1" max="1" width="9.85546875" style="121" customWidth="1"/>
    <col min="2" max="2" width="8.85546875" style="121" customWidth="1"/>
    <col min="3" max="4" width="44.140625" style="121" customWidth="1"/>
    <col min="5" max="5" width="12.85546875" style="121" customWidth="1"/>
    <col min="6" max="6" width="9.85546875" style="118" hidden="1" customWidth="1"/>
    <col min="7" max="9" width="9.140625" style="118"/>
    <col min="10" max="16384" width="9.140625" style="115"/>
  </cols>
  <sheetData>
    <row r="1" spans="1:12" ht="18" customHeight="1">
      <c r="A1" s="617" t="s">
        <v>626</v>
      </c>
      <c r="B1" s="626" t="s">
        <v>129</v>
      </c>
      <c r="C1" s="626"/>
      <c r="D1" s="626"/>
      <c r="E1" s="626"/>
      <c r="F1" s="620"/>
      <c r="G1" s="541"/>
      <c r="H1" s="113"/>
      <c r="I1" s="113"/>
      <c r="J1" s="114"/>
      <c r="L1" s="115" t="s">
        <v>454</v>
      </c>
    </row>
    <row r="2" spans="1:12" ht="66" customHeight="1">
      <c r="A2" s="618"/>
      <c r="B2" s="627" t="str">
        <f>Basic!B1</f>
        <v xml:space="preserve">WC-4356: Augmentation of transformation capacity at 400/220KV Nagarjunasgar substation in Andhrapradesh by 1X500MVA, 400/220KV ICT(4th) and Conversion of 80MVAR fixed line reactor at Nellore end on Vijayawada- Nellore 400KV D/C line(line-2) to switchable line reactor along with NGR and its bypassing scheme </v>
      </c>
      <c r="C2" s="627"/>
      <c r="D2" s="627"/>
      <c r="E2" s="627"/>
      <c r="F2" s="621"/>
      <c r="G2" s="113"/>
      <c r="H2" s="113"/>
      <c r="I2" s="113"/>
      <c r="J2" s="114"/>
    </row>
    <row r="3" spans="1:12" ht="27" customHeight="1">
      <c r="A3" s="618"/>
      <c r="B3" s="628" t="str">
        <f>"Specification No.: " &amp; Basic!B3</f>
        <v>Specification No.: SR-I/C&amp;M/WC-4356(SR1/NT/W-AIS/DOM/B00/25/11800
(RFx: 5002004743)</v>
      </c>
      <c r="C3" s="628"/>
      <c r="D3" s="628"/>
      <c r="E3" s="628"/>
      <c r="F3" s="621"/>
      <c r="G3" s="113"/>
      <c r="H3" s="113"/>
      <c r="I3" s="113"/>
      <c r="J3" s="114"/>
    </row>
    <row r="4" spans="1:12" s="126" customFormat="1" ht="18" customHeight="1">
      <c r="A4" s="618"/>
      <c r="B4" s="280">
        <v>1</v>
      </c>
      <c r="C4" s="624" t="s">
        <v>130</v>
      </c>
      <c r="D4" s="624"/>
      <c r="E4" s="624"/>
      <c r="F4" s="621"/>
      <c r="G4" s="124"/>
      <c r="H4" s="124"/>
      <c r="I4" s="123"/>
      <c r="J4" s="125"/>
    </row>
    <row r="5" spans="1:12" s="126" customFormat="1" ht="30.75" customHeight="1">
      <c r="A5" s="618"/>
      <c r="B5" s="281">
        <v>2</v>
      </c>
      <c r="C5" s="624" t="s">
        <v>659</v>
      </c>
      <c r="D5" s="624"/>
      <c r="E5" s="624"/>
      <c r="F5" s="621"/>
      <c r="G5" s="123"/>
      <c r="H5" s="123"/>
      <c r="I5" s="123"/>
      <c r="J5" s="125"/>
    </row>
    <row r="6" spans="1:12" s="126" customFormat="1" ht="30.75" customHeight="1">
      <c r="A6" s="618"/>
      <c r="B6" s="281">
        <v>3</v>
      </c>
      <c r="C6" s="624" t="s">
        <v>714</v>
      </c>
      <c r="D6" s="624"/>
      <c r="E6" s="624"/>
      <c r="F6" s="621"/>
      <c r="G6" s="123"/>
      <c r="H6" s="123"/>
      <c r="I6" s="123"/>
      <c r="J6" s="125"/>
    </row>
    <row r="7" spans="1:12" s="126" customFormat="1" ht="30.75" customHeight="1">
      <c r="A7" s="618"/>
      <c r="B7" s="281">
        <v>3</v>
      </c>
      <c r="C7" s="624" t="s">
        <v>165</v>
      </c>
      <c r="D7" s="624"/>
      <c r="E7" s="624"/>
      <c r="F7" s="621"/>
      <c r="G7" s="123"/>
      <c r="H7" s="123"/>
      <c r="I7" s="123"/>
      <c r="J7" s="125"/>
    </row>
    <row r="8" spans="1:12" s="126" customFormat="1" ht="30.75" customHeight="1">
      <c r="A8" s="618"/>
      <c r="B8" s="281">
        <v>4</v>
      </c>
      <c r="C8" s="624" t="s">
        <v>631</v>
      </c>
      <c r="D8" s="624"/>
      <c r="E8" s="624"/>
      <c r="F8" s="621"/>
      <c r="G8" s="123"/>
      <c r="H8" s="123"/>
      <c r="I8" s="123"/>
      <c r="J8" s="125"/>
    </row>
    <row r="9" spans="1:12" s="126" customFormat="1" ht="48" customHeight="1">
      <c r="A9" s="618"/>
      <c r="B9" s="281">
        <v>5</v>
      </c>
      <c r="C9" s="624" t="s">
        <v>461</v>
      </c>
      <c r="D9" s="624"/>
      <c r="E9" s="624"/>
      <c r="F9" s="621"/>
      <c r="G9" s="123"/>
      <c r="H9" s="123"/>
      <c r="I9" s="123"/>
      <c r="J9" s="125"/>
    </row>
    <row r="10" spans="1:12" s="126" customFormat="1" ht="33" customHeight="1">
      <c r="A10" s="618"/>
      <c r="B10" s="282">
        <v>6</v>
      </c>
      <c r="C10" s="625" t="s">
        <v>614</v>
      </c>
      <c r="D10" s="625"/>
      <c r="E10" s="625"/>
      <c r="F10" s="621"/>
      <c r="G10" s="123"/>
      <c r="H10" s="123"/>
      <c r="I10" s="123"/>
      <c r="J10" s="279"/>
    </row>
    <row r="11" spans="1:12" s="126" customFormat="1" ht="33" customHeight="1">
      <c r="A11" s="618"/>
      <c r="B11" s="281">
        <v>7</v>
      </c>
      <c r="C11" s="625" t="s">
        <v>719</v>
      </c>
      <c r="D11" s="625"/>
      <c r="E11" s="625"/>
      <c r="F11" s="621"/>
      <c r="G11" s="123"/>
      <c r="H11" s="123"/>
      <c r="I11" s="123"/>
      <c r="J11" s="279"/>
    </row>
    <row r="12" spans="1:12" s="126" customFormat="1" ht="33" customHeight="1">
      <c r="A12" s="618"/>
      <c r="B12" s="283" t="s">
        <v>387</v>
      </c>
      <c r="C12" s="606" t="s">
        <v>462</v>
      </c>
      <c r="D12" s="606"/>
      <c r="E12" s="607"/>
      <c r="F12" s="621"/>
      <c r="G12" s="123"/>
      <c r="H12" s="123"/>
      <c r="I12" s="123"/>
      <c r="J12" s="125"/>
    </row>
    <row r="13" spans="1:12" ht="5.25" customHeight="1">
      <c r="A13" s="618"/>
      <c r="B13" s="284"/>
      <c r="C13" s="284"/>
      <c r="D13" s="284"/>
      <c r="E13" s="284"/>
      <c r="F13" s="621"/>
      <c r="G13" s="113"/>
      <c r="H13" s="113"/>
      <c r="I13" s="113"/>
      <c r="J13" s="114"/>
    </row>
    <row r="14" spans="1:12" ht="18" customHeight="1">
      <c r="A14" s="618"/>
      <c r="B14" s="623"/>
      <c r="C14" s="623"/>
      <c r="D14" s="623"/>
      <c r="E14" s="623"/>
      <c r="F14" s="621"/>
      <c r="G14" s="113"/>
      <c r="H14" s="113"/>
      <c r="I14" s="113"/>
      <c r="J14" s="114"/>
    </row>
    <row r="15" spans="1:12" ht="8.1" customHeight="1">
      <c r="A15" s="618"/>
      <c r="B15" s="117"/>
      <c r="C15" s="117"/>
      <c r="D15" s="117"/>
      <c r="E15" s="117"/>
      <c r="F15" s="621"/>
      <c r="G15" s="113"/>
      <c r="H15" s="113"/>
      <c r="I15" s="113"/>
      <c r="J15" s="114"/>
    </row>
    <row r="16" spans="1:12" ht="24" customHeight="1">
      <c r="A16" s="618"/>
      <c r="B16" s="608"/>
      <c r="C16" s="609"/>
      <c r="D16" s="609"/>
      <c r="E16" s="610"/>
      <c r="F16" s="621"/>
    </row>
    <row r="17" spans="1:10" ht="15.95" customHeight="1">
      <c r="A17" s="618"/>
      <c r="B17" s="611"/>
      <c r="C17" s="612"/>
      <c r="D17" s="612"/>
      <c r="E17" s="613"/>
      <c r="F17" s="621"/>
      <c r="G17" s="113"/>
      <c r="H17" s="113"/>
      <c r="I17" s="113"/>
      <c r="J17" s="114"/>
    </row>
    <row r="18" spans="1:10" ht="24" customHeight="1">
      <c r="A18" s="618"/>
      <c r="B18" s="611"/>
      <c r="C18" s="612"/>
      <c r="D18" s="612"/>
      <c r="E18" s="613"/>
      <c r="F18" s="621"/>
      <c r="G18" s="119"/>
      <c r="H18" s="119"/>
      <c r="I18" s="119"/>
      <c r="J18" s="119"/>
    </row>
    <row r="19" spans="1:10" ht="15.95" customHeight="1">
      <c r="A19" s="619"/>
      <c r="B19" s="614"/>
      <c r="C19" s="615"/>
      <c r="D19" s="615"/>
      <c r="E19" s="616"/>
      <c r="F19" s="622"/>
      <c r="G19" s="119"/>
      <c r="H19" s="119"/>
      <c r="I19" s="119"/>
      <c r="J19" s="119"/>
    </row>
    <row r="20" spans="1:10" ht="15.75">
      <c r="A20" s="116"/>
      <c r="B20" s="120"/>
      <c r="C20" s="120"/>
      <c r="D20" s="120"/>
      <c r="E20" s="120"/>
      <c r="F20" s="113"/>
      <c r="G20" s="113"/>
      <c r="H20" s="113"/>
      <c r="I20" s="113"/>
      <c r="J20" s="114"/>
    </row>
    <row r="21" spans="1:10" ht="15.75">
      <c r="A21" s="116"/>
      <c r="B21" s="116"/>
      <c r="C21" s="116"/>
      <c r="D21" s="116"/>
      <c r="E21" s="116"/>
      <c r="F21" s="113"/>
      <c r="G21" s="113"/>
      <c r="H21" s="113"/>
      <c r="I21" s="113"/>
      <c r="J21" s="114"/>
    </row>
    <row r="22" spans="1:10" ht="15.75">
      <c r="A22" s="116"/>
      <c r="B22" s="116"/>
      <c r="C22" s="116"/>
      <c r="D22" s="116"/>
      <c r="E22" s="116"/>
      <c r="F22" s="113"/>
      <c r="G22" s="113"/>
      <c r="H22" s="113"/>
      <c r="I22" s="113"/>
      <c r="J22" s="114"/>
    </row>
  </sheetData>
  <sheetProtection algorithmName="SHA-512" hashValue="OaYgGp57jMohhaBBEoreWXi+EIEoffaIoWPO3qntBaa2+aHQxvcpTqj2kzBqQksAUvjN1nMdQDVHM06dHAvXZA==" saltValue="5vpnBo+e8ZctX0XSGe7i+w==" spinCount="100000" sheet="1" formatColumns="0" formatRows="0" selectLockedCells="1"/>
  <customSheetViews>
    <customSheetView guid="{298F032C-06C2-4CBE-91F6-31626F220A05}" scale="120" showGridLines="0" printArea="1" hiddenColumns="1" view="pageBreakPreview" topLeftCell="B1">
      <selection activeCell="C9" sqref="C9:E9"/>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345DC493-E4B0-4F0D-8EB4-6A65D801E281}" scale="120" showGridLines="0" printArea="1" hiddenColumns="1" view="pageBreakPreview" topLeftCell="B1">
      <selection activeCell="C11" sqref="C11:E11"/>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35C772BD-8F05-4A18-BEC8-6AF744E22539}" showGridLines="0" topLeftCell="B7">
      <selection activeCell="C8" sqref="C8:E8"/>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FC200EB0-6614-47DB-96CE-7610471486D9}" showGridLines="0">
      <selection activeCell="C12" sqref="C12:E12"/>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010B040B-83D1-42E5-9354-A9BE9113BDAC}" showGridLines="0">
      <selection activeCell="C8" sqref="C8:E8"/>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77353208-2D17-4D2E-ADE3-4F168F350B73}" scale="120" showPageBreaks="1" showGridLines="0" printArea="1" view="pageBreakPreview">
      <selection activeCell="J5" sqref="J5"/>
      <pageMargins left="0.15748031496063" right="0.23622047244094499" top="0.78" bottom="0.98425196850393704" header="0.35433070866141703" footer="0.511811023622047"/>
      <printOptions horizontalCentered="1"/>
      <pageSetup paperSize="9" scale="94" orientation="landscape" r:id="rId6"/>
      <headerFooter alignWithMargins="0"/>
    </customSheetView>
    <customSheetView guid="{1F125E51-1799-42D0-B41E-DC039BB17D59}" showGridLines="0" topLeftCell="B1">
      <selection activeCell="C10" sqref="C10:E10"/>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14C32814-5A59-4863-9FB1-822FBB75D7D1}" showGridLines="0">
      <selection activeCell="C5" sqref="C5:E5"/>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AA750348-930C-43DE-ADD0-8D60980F5013}" showGridLines="0">
      <selection activeCell="B75" sqref="B75:C75"/>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CFBF18EC-8277-4311-991B-395AF21BB33B}" showGridLines="0">
      <selection activeCell="B75" sqref="B75:C75"/>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82C64B11-1F50-45B5-B7BB-9F1DC733C833}" showGridLines="0">
      <selection activeCell="B75" sqref="B75:C75"/>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FE4EC9C4-31B9-4D40-8323-5B16C3BC840F}" showGridLines="0">
      <selection activeCell="B3" sqref="B3:E3"/>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F9FE2C60-2849-4C32-B532-2B1A89FFA9CD}" showGridLines="0">
      <selection activeCell="B3" sqref="B3:E3"/>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494F6778-23FE-4AAC-B37D-6C7543FC13B9}" scale="90" showGridLines="0">
      <selection activeCell="B1" sqref="B1:E1"/>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CD4CA1A8-824A-452F-BDBA-32A47C1B3013}" showGridLines="0">
      <selection sqref="A1:A16"/>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43BCBF1E-CDCF-4541-8D79-87EDCECBC1FD}" scale="90" showGridLines="0">
      <selection sqref="A1:A16"/>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7A9EA6D6-4DDF-43D9-92E6-C6AFAD14E266}" showGridLines="0">
      <selection activeCell="B1" sqref="B1:E1"/>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DC28ED1E-3E35-4094-9C2B-5C0A1C1D459C}" showGridLines="0">
      <selection activeCell="B2" sqref="B2:E2"/>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240327DD-375F-45D4-BA52-89AFD79FE6A1}" showGridLines="0">
      <selection activeCell="B2" sqref="B2:E2"/>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82E8A0F5-0020-4355-95CF-28601763A783}" showGridLines="0" topLeftCell="A4">
      <selection activeCell="C9" sqref="C9:E9"/>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44C1C443-3199-4288-884A-D16AF7B2CD69}" showGridLines="0">
      <selection activeCell="C9" sqref="C9:E9"/>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CB7CD015-9A92-451A-BEF4-2BC98E3768DD}" showGridLines="0">
      <selection activeCell="C9" sqref="C9:E9"/>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7A88FC7A-7690-48AB-B789-172043AFADC8}" showGridLines="0">
      <selection activeCell="B75" sqref="B75:C75"/>
      <pageMargins left="0.15748031496063" right="0.23622047244094499" top="0.78" bottom="0.98425196850393704" header="0.35433070866141703" footer="0.511811023622047"/>
      <printOptions horizontalCentered="1"/>
      <pageSetup paperSize="9" orientation="landscape" r:id="rId26"/>
      <headerFooter alignWithMargins="0"/>
    </customSheetView>
    <customSheetView guid="{1E2D7167-D6B7-4690-9A83-BF768C4223A4}" showGridLines="0">
      <selection activeCell="B75" sqref="B75:C75"/>
      <pageMargins left="0.15748031496063" right="0.23622047244094499" top="0.78" bottom="0.98425196850393704" header="0.35433070866141703" footer="0.511811023622047"/>
      <printOptions horizontalCentered="1"/>
      <pageSetup paperSize="9" orientation="landscape" r:id="rId27"/>
      <headerFooter alignWithMargins="0"/>
    </customSheetView>
    <customSheetView guid="{13A93EBF-985A-49FD-9FE0-DC75D238EC8C}" showGridLines="0" topLeftCell="B1">
      <selection activeCell="F1" sqref="F1:F18"/>
      <pageMargins left="0.15748031496063" right="0.23622047244094499" top="0.78" bottom="0.98425196850393704" header="0.35433070866141703" footer="0.511811023622047"/>
      <printOptions horizontalCentered="1"/>
      <pageSetup paperSize="9" orientation="landscape" r:id="rId28"/>
      <headerFooter alignWithMargins="0"/>
    </customSheetView>
    <customSheetView guid="{BE615921-12B2-47E1-81BB-292B559B4C46}" showGridLines="0" topLeftCell="B1">
      <selection activeCell="C8" sqref="C8:E8"/>
      <pageMargins left="0.15748031496063" right="0.23622047244094499" top="0.78" bottom="0.98425196850393704" header="0.35433070866141703" footer="0.511811023622047"/>
      <printOptions horizontalCentered="1"/>
      <pageSetup paperSize="9" orientation="landscape" r:id="rId29"/>
      <headerFooter alignWithMargins="0"/>
    </customSheetView>
    <customSheetView guid="{D05C69EC-C4A6-4AED-AFBA-A3044FD4B3FB}" showGridLines="0" topLeftCell="B1">
      <selection activeCell="C10" sqref="C10:E10"/>
      <pageMargins left="0.15748031496063" right="0.23622047244094499" top="0.78" bottom="0.98425196850393704" header="0.35433070866141703" footer="0.511811023622047"/>
      <printOptions horizontalCentered="1"/>
      <pageSetup paperSize="9" orientation="landscape" r:id="rId30"/>
      <headerFooter alignWithMargins="0"/>
    </customSheetView>
    <customSheetView guid="{8CF338B0-8CA3-4AF4-816D-CB7A6D8E33BC}" showGridLines="0" topLeftCell="B1">
      <selection activeCell="C10" sqref="C10:E10"/>
      <pageMargins left="0.15748031496063" right="0.23622047244094499" top="0.78" bottom="0.98425196850393704" header="0.35433070866141703" footer="0.511811023622047"/>
      <printOptions horizontalCentered="1"/>
      <pageSetup paperSize="9" orientation="landscape" r:id="rId31"/>
      <headerFooter alignWithMargins="0"/>
    </customSheetView>
    <customSheetView guid="{B07CB001-8FAF-40AD-8AD5-A65A64B33B35}" scale="120" showPageBreaks="1" showGridLines="0" printArea="1" view="pageBreakPreview">
      <selection activeCell="J5" sqref="J5"/>
      <pageMargins left="0.15748031496063" right="0.23622047244094499" top="0.78" bottom="0.98425196850393704" header="0.35433070866141703" footer="0.511811023622047"/>
      <printOptions horizontalCentered="1"/>
      <pageSetup paperSize="9" scale="94" orientation="landscape" r:id="rId32"/>
      <headerFooter alignWithMargins="0"/>
    </customSheetView>
    <customSheetView guid="{4D67A8FB-66CE-4EFD-8932-C754BE25ED43}" scale="120" showPageBreaks="1" showGridLines="0" printArea="1" view="pageBreakPreview">
      <selection activeCell="B1" sqref="B1:E1"/>
      <pageMargins left="0.15748031496063" right="0.23622047244094499" top="0.78" bottom="0.98425196850393704" header="0.35433070866141703" footer="0.511811023622047"/>
      <printOptions horizontalCentered="1"/>
      <pageSetup paperSize="9" scale="94" orientation="landscape" r:id="rId33"/>
      <headerFooter alignWithMargins="0"/>
    </customSheetView>
    <customSheetView guid="{0D490C87-B003-4943-9825-ACE0B8E7CC06}" showGridLines="0">
      <selection activeCell="B2" sqref="B2:E2"/>
      <pageMargins left="0.15748031496063" right="0.23622047244094499" top="0.78" bottom="0.98425196850393704" header="0.35433070866141703" footer="0.511811023622047"/>
      <printOptions horizontalCentered="1"/>
      <pageSetup paperSize="9" orientation="landscape" r:id="rId34"/>
      <headerFooter alignWithMargins="0"/>
    </customSheetView>
    <customSheetView guid="{012A8702-091E-4FD1-8E26-12B65B8B3B8C}" showGridLines="0">
      <selection activeCell="C8" sqref="C8:E8"/>
      <pageMargins left="0.15748031496063" right="0.23622047244094499" top="0.78" bottom="0.98425196850393704" header="0.35433070866141703" footer="0.511811023622047"/>
      <printOptions horizontalCentered="1"/>
      <pageSetup paperSize="9" orientation="landscape" r:id="rId35"/>
      <headerFooter alignWithMargins="0"/>
    </customSheetView>
    <customSheetView guid="{CD28740F-9825-447C-B887-B18F0232D126}" scale="120" showGridLines="0" printArea="1" hiddenColumns="1" view="pageBreakPreview" topLeftCell="B1">
      <selection activeCell="J6" sqref="J6"/>
      <pageMargins left="0.15748031496063" right="0.23622047244094499" top="0.78" bottom="0.98425196850393704" header="0.35433070866141703" footer="0.511811023622047"/>
      <printOptions horizontalCentered="1"/>
      <pageSetup paperSize="9" orientation="landscape" r:id="rId36"/>
      <headerFooter alignWithMargins="0"/>
    </customSheetView>
    <customSheetView guid="{0064F3C0-5DFF-4992-B9AD-EC91C5FD9BD7}" scale="120" showGridLines="0" printArea="1" hiddenColumns="1" view="pageBreakPreview" topLeftCell="B1">
      <selection activeCell="C9" sqref="C9:E9"/>
      <pageMargins left="0.15748031496063" right="0.23622047244094499" top="0.78" bottom="0.98425196850393704" header="0.35433070866141703" footer="0.511811023622047"/>
      <printOptions horizontalCentered="1"/>
      <pageSetup paperSize="9" orientation="landscape" r:id="rId37"/>
      <headerFooter alignWithMargins="0"/>
    </customSheetView>
  </customSheetViews>
  <mergeCells count="16">
    <mergeCell ref="C12:E12"/>
    <mergeCell ref="B16:E19"/>
    <mergeCell ref="A1:A19"/>
    <mergeCell ref="F1:F19"/>
    <mergeCell ref="B14:E14"/>
    <mergeCell ref="C7:E7"/>
    <mergeCell ref="C9:E9"/>
    <mergeCell ref="C10:E10"/>
    <mergeCell ref="C6:E6"/>
    <mergeCell ref="B1:E1"/>
    <mergeCell ref="B2:E2"/>
    <mergeCell ref="B3:E3"/>
    <mergeCell ref="C4:E4"/>
    <mergeCell ref="C11:E11"/>
    <mergeCell ref="C5:E5"/>
    <mergeCell ref="C8:E8"/>
  </mergeCells>
  <phoneticPr fontId="28" type="noConversion"/>
  <printOptions horizontalCentered="1"/>
  <pageMargins left="0.15748031496063" right="0.23622047244094499" top="0.78" bottom="0.98425196850393704" header="0.35433070866141703" footer="0.511811023622047"/>
  <pageSetup paperSize="9" orientation="landscape" r:id="rId38"/>
  <headerFooter alignWithMargins="0"/>
  <drawing r:id="rId3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AB39"/>
  <sheetViews>
    <sheetView showGridLines="0" tabSelected="1" view="pageBreakPreview" zoomScaleNormal="100" zoomScaleSheetLayoutView="100" workbookViewId="0">
      <selection activeCell="D14" sqref="D14"/>
    </sheetView>
  </sheetViews>
  <sheetFormatPr defaultRowHeight="16.5"/>
  <cols>
    <col min="1" max="1" width="9.140625" style="26"/>
    <col min="2" max="2" width="31.85546875" style="30" customWidth="1"/>
    <col min="3" max="3" width="12.85546875" style="30" customWidth="1"/>
    <col min="4" max="4" width="58.5703125" style="30" customWidth="1"/>
    <col min="5" max="5" width="16.140625" style="30" customWidth="1"/>
    <col min="6" max="6" width="15" style="135" hidden="1" customWidth="1"/>
    <col min="7" max="9" width="11.85546875" style="135" hidden="1" customWidth="1"/>
    <col min="10" max="25" width="11.85546875" style="135" customWidth="1"/>
    <col min="26" max="26" width="9.140625" style="26"/>
    <col min="27" max="27" width="15.28515625" style="26" customWidth="1"/>
    <col min="28" max="16384" width="9.140625" style="26"/>
  </cols>
  <sheetData>
    <row r="1" spans="2:28" ht="102" customHeight="1">
      <c r="B1" s="631" t="str">
        <f>Basic!B1</f>
        <v xml:space="preserve">WC-4356: Augmentation of transformation capacity at 400/220KV Nagarjunasgar substation in Andhrapradesh by 1X500MVA, 400/220KV ICT(4th) and Conversion of 80MVAR fixed line reactor at Nellore end on Vijayawada- Nellore 400KV D/C line(line-2) to switchable line reactor along with NGR and its bypassing scheme </v>
      </c>
      <c r="C1" s="631"/>
      <c r="D1" s="631"/>
      <c r="E1" s="139"/>
      <c r="F1" s="127"/>
      <c r="G1" s="74"/>
      <c r="H1" s="74"/>
      <c r="I1" s="74"/>
      <c r="J1" s="74"/>
      <c r="K1" s="74"/>
      <c r="L1" s="74"/>
      <c r="M1" s="74"/>
      <c r="N1" s="74"/>
      <c r="O1" s="74"/>
      <c r="P1" s="74"/>
      <c r="Q1" s="74"/>
      <c r="R1" s="74"/>
      <c r="S1" s="74"/>
      <c r="T1" s="74"/>
      <c r="U1" s="74"/>
      <c r="V1" s="74"/>
      <c r="W1" s="74"/>
      <c r="X1" s="74"/>
      <c r="Y1" s="74"/>
    </row>
    <row r="2" spans="2:28" ht="25.5" customHeight="1">
      <c r="B2" s="632" t="str">
        <f>Basic!A3&amp;Basic!B3</f>
        <v>Specification No. :SR-I/C&amp;M/WC-4356(SR1/NT/W-AIS/DOM/B00/25/11800
(RFx: 5002004743)</v>
      </c>
      <c r="C2" s="632"/>
      <c r="D2" s="632"/>
      <c r="E2" s="34"/>
      <c r="F2" s="30"/>
      <c r="G2" s="30"/>
      <c r="H2" s="30"/>
      <c r="I2" s="30"/>
      <c r="J2" s="30"/>
      <c r="K2" s="30"/>
      <c r="L2" s="30"/>
      <c r="M2" s="30"/>
      <c r="N2" s="30"/>
      <c r="O2" s="30"/>
      <c r="P2" s="30"/>
      <c r="Q2" s="30"/>
      <c r="R2" s="30"/>
      <c r="S2" s="30"/>
      <c r="T2" s="30"/>
      <c r="U2" s="30"/>
      <c r="V2" s="30"/>
      <c r="W2" s="30"/>
      <c r="X2" s="30"/>
      <c r="Y2" s="30"/>
      <c r="AA2" s="26" t="s">
        <v>166</v>
      </c>
      <c r="AB2" s="71">
        <v>1</v>
      </c>
    </row>
    <row r="3" spans="2:28" ht="12" customHeight="1">
      <c r="B3" s="29"/>
      <c r="C3" s="29"/>
      <c r="D3" s="29"/>
      <c r="E3" s="29"/>
      <c r="F3" s="30"/>
      <c r="G3" s="30"/>
      <c r="H3" s="30"/>
      <c r="I3" s="30"/>
      <c r="J3" s="30"/>
      <c r="K3" s="30"/>
      <c r="L3" s="30"/>
      <c r="M3" s="30"/>
      <c r="N3" s="30"/>
      <c r="O3" s="30"/>
      <c r="P3" s="30"/>
      <c r="Q3" s="30"/>
      <c r="R3" s="30"/>
      <c r="S3" s="30"/>
      <c r="T3" s="30"/>
      <c r="U3" s="30"/>
      <c r="V3" s="30"/>
      <c r="W3" s="30"/>
      <c r="X3" s="30"/>
      <c r="Y3" s="30"/>
      <c r="AA3" s="26" t="s">
        <v>167</v>
      </c>
      <c r="AB3" s="235" t="s">
        <v>9</v>
      </c>
    </row>
    <row r="4" spans="2:28" ht="36.75" customHeight="1">
      <c r="B4" s="634" t="s">
        <v>565</v>
      </c>
      <c r="C4" s="634"/>
      <c r="D4" s="467"/>
      <c r="E4" s="29"/>
      <c r="F4" s="30"/>
      <c r="G4" s="30"/>
      <c r="H4" s="30"/>
      <c r="I4" s="30">
        <f>IF(D4="Yes",1,0)</f>
        <v>0</v>
      </c>
      <c r="J4" s="30"/>
      <c r="K4" s="30"/>
      <c r="L4" s="30"/>
      <c r="M4" s="30"/>
      <c r="N4" s="30"/>
      <c r="O4" s="30"/>
      <c r="P4" s="30"/>
      <c r="Q4" s="30"/>
      <c r="R4" s="30"/>
      <c r="S4" s="30"/>
      <c r="T4" s="30"/>
      <c r="U4" s="30"/>
      <c r="V4" s="30"/>
      <c r="W4" s="30"/>
      <c r="X4" s="30"/>
      <c r="Y4" s="30"/>
      <c r="AB4" s="71"/>
    </row>
    <row r="5" spans="2:28" ht="48.75" customHeight="1">
      <c r="B5" s="634" t="str">
        <f>IF(I4=1,"Name of the Designated Authority of GoI under Public  Procurement Policy for MSE Order 2012","" )</f>
        <v/>
      </c>
      <c r="C5" s="634"/>
      <c r="D5" s="93"/>
      <c r="E5" s="29"/>
      <c r="F5" s="30"/>
      <c r="G5" s="30"/>
      <c r="H5" s="30"/>
      <c r="I5" s="30">
        <f>IF(D11="Yes",1,0)</f>
        <v>1</v>
      </c>
      <c r="J5" s="30"/>
      <c r="K5" s="30"/>
      <c r="L5" s="30"/>
      <c r="M5" s="30"/>
      <c r="N5" s="30"/>
      <c r="O5" s="30"/>
      <c r="P5" s="30"/>
      <c r="Q5" s="30"/>
      <c r="R5" s="30"/>
      <c r="S5" s="30"/>
      <c r="T5" s="30"/>
      <c r="U5" s="30"/>
      <c r="V5" s="30"/>
      <c r="W5" s="30"/>
      <c r="X5" s="30"/>
      <c r="Y5" s="30"/>
      <c r="AB5" s="71"/>
    </row>
    <row r="6" spans="2:28" ht="20.100000000000001" customHeight="1">
      <c r="B6" s="359"/>
      <c r="C6" s="359"/>
      <c r="D6" s="359"/>
      <c r="E6" s="29"/>
      <c r="F6" s="30"/>
      <c r="G6" s="30"/>
      <c r="H6" s="30"/>
      <c r="I6" s="30"/>
      <c r="J6" s="30"/>
      <c r="K6" s="30"/>
      <c r="L6" s="30"/>
      <c r="M6" s="30"/>
      <c r="N6" s="30"/>
      <c r="O6" s="30"/>
      <c r="P6" s="30"/>
      <c r="Q6" s="30"/>
      <c r="R6" s="30"/>
      <c r="S6" s="30"/>
      <c r="T6" s="30"/>
      <c r="U6" s="30"/>
      <c r="V6" s="30"/>
      <c r="W6" s="30"/>
      <c r="X6" s="30"/>
      <c r="Y6" s="30"/>
      <c r="AB6" s="71"/>
    </row>
    <row r="7" spans="2:28" ht="20.100000000000001" customHeight="1">
      <c r="B7" s="359"/>
      <c r="C7" s="359"/>
      <c r="D7" s="359"/>
      <c r="E7" s="29"/>
      <c r="F7" s="30"/>
      <c r="G7" s="30"/>
      <c r="H7" s="30"/>
      <c r="I7" s="30"/>
      <c r="J7" s="30"/>
      <c r="K7" s="30"/>
      <c r="L7" s="30"/>
      <c r="M7" s="30"/>
      <c r="N7" s="30"/>
      <c r="O7" s="30"/>
      <c r="P7" s="30"/>
      <c r="Q7" s="30"/>
      <c r="R7" s="30"/>
      <c r="S7" s="30"/>
      <c r="T7" s="30"/>
      <c r="U7" s="30"/>
      <c r="V7" s="30"/>
      <c r="W7" s="30"/>
      <c r="X7" s="30"/>
      <c r="Y7" s="30"/>
      <c r="AB7" s="71"/>
    </row>
    <row r="8" spans="2:28" ht="12" customHeight="1">
      <c r="B8" s="33"/>
      <c r="C8" s="33"/>
      <c r="F8" s="30"/>
      <c r="G8" s="30"/>
      <c r="H8" s="30"/>
      <c r="I8" s="30"/>
      <c r="J8" s="30"/>
      <c r="K8" s="30"/>
      <c r="L8" s="30"/>
      <c r="M8" s="30"/>
      <c r="N8" s="30"/>
      <c r="O8" s="30"/>
      <c r="P8" s="30"/>
      <c r="Q8" s="30"/>
      <c r="R8" s="30"/>
      <c r="S8" s="30"/>
      <c r="T8" s="30"/>
      <c r="U8" s="30"/>
      <c r="V8" s="30"/>
      <c r="W8" s="30"/>
      <c r="X8" s="30"/>
      <c r="Y8" s="30"/>
    </row>
    <row r="9" spans="2:28" s="25" customFormat="1" ht="43.5" customHeight="1">
      <c r="B9" s="140" t="s">
        <v>566</v>
      </c>
      <c r="C9" s="51"/>
      <c r="D9" s="466" t="s">
        <v>616</v>
      </c>
      <c r="F9" s="504" t="s">
        <v>616</v>
      </c>
      <c r="G9" s="505">
        <f>IF(D9="SOLE BIDDER", 1,2)</f>
        <v>1</v>
      </c>
      <c r="H9" s="54">
        <f>IF(D9="SOLE BIDDER",1,2)</f>
        <v>1</v>
      </c>
      <c r="I9" s="54"/>
      <c r="J9" s="54"/>
      <c r="K9" s="54"/>
      <c r="L9" s="54"/>
      <c r="M9" s="54"/>
      <c r="N9" s="54"/>
      <c r="O9" s="54"/>
      <c r="P9" s="54"/>
      <c r="Q9" s="54"/>
      <c r="R9" s="54"/>
      <c r="S9" s="54"/>
      <c r="U9" s="54"/>
      <c r="V9" s="54"/>
      <c r="W9" s="54"/>
      <c r="X9" s="54"/>
      <c r="Y9" s="54"/>
      <c r="AA9" s="54">
        <f>IF(D9= "Sole Bidder", 0, D10)</f>
        <v>0</v>
      </c>
    </row>
    <row r="10" spans="2:28" ht="50.1" hidden="1" customHeight="1">
      <c r="B10" s="140" t="str">
        <f>IF(D9= "JOINT VENTURE (JV)", "Total Nos. of  Partners in the JV [excluding the Lead Partner]", "")</f>
        <v/>
      </c>
      <c r="C10" s="50"/>
      <c r="D10" s="465">
        <v>1</v>
      </c>
      <c r="F10" s="504" t="s">
        <v>567</v>
      </c>
      <c r="G10" s="506"/>
    </row>
    <row r="11" spans="2:28" ht="34.5" hidden="1" customHeight="1">
      <c r="B11" s="635" t="str">
        <f>IF(D9= "JV (Joint Venture)", "Whether other partner of the JV is MSE or not   
[Select from drop down menu]", "")</f>
        <v/>
      </c>
      <c r="C11" s="635"/>
      <c r="D11" s="151" t="s">
        <v>542</v>
      </c>
    </row>
    <row r="12" spans="2:28" ht="19.5" customHeight="1">
      <c r="B12" s="107"/>
      <c r="C12" s="107"/>
      <c r="D12" s="54"/>
    </row>
    <row r="13" spans="2:28" ht="20.100000000000001" customHeight="1">
      <c r="B13" s="141" t="str">
        <f>IF(D9= "Sole Bidder", "Name of Sole Bidder", "Name of Lead Partner")</f>
        <v>Name of Sole Bidder</v>
      </c>
      <c r="C13" s="142"/>
      <c r="D13" s="464"/>
    </row>
    <row r="14" spans="2:28" ht="20.100000000000001" customHeight="1">
      <c r="B14" s="143" t="str">
        <f>IF(D9= "Sole Bidder", "Address of Sole Bidder", "Address of Lead Partner")</f>
        <v>Address of Sole Bidder</v>
      </c>
      <c r="C14" s="144"/>
      <c r="D14" s="261"/>
    </row>
    <row r="15" spans="2:28" ht="20.100000000000001" customHeight="1">
      <c r="B15" s="145"/>
      <c r="C15" s="146"/>
      <c r="D15" s="261"/>
    </row>
    <row r="16" spans="2:28" ht="20.100000000000001" customHeight="1">
      <c r="B16" s="147"/>
      <c r="C16" s="148"/>
      <c r="D16" s="93"/>
    </row>
    <row r="17" spans="2:6" ht="20.100000000000001" customHeight="1"/>
    <row r="18" spans="2:6" ht="20.100000000000001" customHeight="1">
      <c r="B18" s="141" t="str">
        <f>IF(D10=1,"Other Partner",IF(D10="2 or More","Other Partner-1",""))</f>
        <v>Other Partner</v>
      </c>
      <c r="C18" s="142"/>
      <c r="D18" s="464"/>
      <c r="F18" s="184"/>
    </row>
    <row r="19" spans="2:6" ht="20.100000000000001" customHeight="1">
      <c r="B19" s="143" t="str">
        <f>IF(D10=1,"Address of other Partner",IF(D10="2 or More","Address of other Partner - 1",""))</f>
        <v>Address of other Partner</v>
      </c>
      <c r="C19" s="144"/>
      <c r="D19" s="261"/>
    </row>
    <row r="20" spans="2:6" ht="20.100000000000001" customHeight="1">
      <c r="B20" s="145"/>
      <c r="C20" s="146"/>
      <c r="D20" s="261"/>
    </row>
    <row r="21" spans="2:6" ht="20.100000000000001" customHeight="1">
      <c r="B21" s="147"/>
      <c r="C21" s="148"/>
      <c r="D21" s="261"/>
    </row>
    <row r="22" spans="2:6" ht="20.100000000000001" customHeight="1"/>
    <row r="23" spans="2:6" ht="20.100000000000001" hidden="1" customHeight="1">
      <c r="B23" s="141" t="s">
        <v>10</v>
      </c>
      <c r="C23" s="142"/>
      <c r="D23" s="261"/>
    </row>
    <row r="24" spans="2:6" ht="20.100000000000001" hidden="1" customHeight="1">
      <c r="B24" s="143" t="s">
        <v>11</v>
      </c>
      <c r="C24" s="144"/>
      <c r="D24" s="261" t="s">
        <v>472</v>
      </c>
    </row>
    <row r="25" spans="2:6" ht="20.100000000000001" hidden="1" customHeight="1">
      <c r="B25" s="145"/>
      <c r="C25" s="146"/>
      <c r="D25" s="261" t="s">
        <v>472</v>
      </c>
    </row>
    <row r="26" spans="2:6" ht="20.100000000000001" hidden="1" customHeight="1">
      <c r="B26" s="147"/>
      <c r="C26" s="148"/>
      <c r="D26" s="261" t="s">
        <v>472</v>
      </c>
    </row>
    <row r="28" spans="2:6" ht="39" hidden="1" customHeight="1">
      <c r="B28" s="633" t="s">
        <v>290</v>
      </c>
      <c r="C28" s="633"/>
      <c r="D28" s="130" t="s">
        <v>460</v>
      </c>
      <c r="E28" s="191" t="str">
        <f>IF(OR(D28="Yes",D28="No",D28="")=TRUE, "", "In Correct Entry")</f>
        <v/>
      </c>
    </row>
    <row r="29" spans="2:6" ht="19.5" hidden="1" customHeight="1">
      <c r="B29" s="633" t="s">
        <v>289</v>
      </c>
      <c r="C29" s="633"/>
      <c r="D29" s="261"/>
      <c r="E29" s="188"/>
    </row>
    <row r="30" spans="2:6" ht="19.5" hidden="1" customHeight="1">
      <c r="B30" s="633"/>
      <c r="C30" s="633"/>
      <c r="D30" s="197"/>
    </row>
    <row r="31" spans="2:6" ht="20.100000000000001" customHeight="1"/>
    <row r="32" spans="2:6" ht="21" customHeight="1">
      <c r="B32" s="149" t="s">
        <v>171</v>
      </c>
      <c r="C32" s="150"/>
      <c r="D32" s="261"/>
    </row>
    <row r="33" spans="2:5" ht="21" customHeight="1">
      <c r="B33" s="149" t="s">
        <v>172</v>
      </c>
      <c r="C33" s="150"/>
      <c r="D33" s="93"/>
    </row>
    <row r="34" spans="2:5" ht="21" customHeight="1">
      <c r="B34" s="39"/>
      <c r="C34" s="39"/>
      <c r="D34" s="39"/>
    </row>
    <row r="35" spans="2:5" ht="21" customHeight="1">
      <c r="B35" s="149" t="s">
        <v>6</v>
      </c>
      <c r="C35" s="150"/>
      <c r="D35" s="522"/>
      <c r="E35" s="135"/>
    </row>
    <row r="36" spans="2:5" ht="21" customHeight="1">
      <c r="B36" s="149" t="s">
        <v>7</v>
      </c>
      <c r="C36" s="150"/>
      <c r="D36" s="93"/>
      <c r="E36" s="135"/>
    </row>
    <row r="37" spans="2:5">
      <c r="B37" s="629" t="s">
        <v>556</v>
      </c>
      <c r="C37" s="629"/>
      <c r="D37" s="629"/>
      <c r="E37" s="135"/>
    </row>
    <row r="38" spans="2:5">
      <c r="B38" s="630"/>
      <c r="C38" s="630"/>
      <c r="D38" s="630"/>
    </row>
    <row r="39" spans="2:5">
      <c r="B39" s="630"/>
      <c r="C39" s="630"/>
      <c r="D39" s="630"/>
    </row>
  </sheetData>
  <sheetProtection algorithmName="SHA-512" hashValue="odPANt2thtdi2yVwFxxOIgaqqpICz1kb1WTpJPV6LFj00N/Arjg8LxTwRqdBAO1xOOc4SZuHjHX5yw8kmd2HMQ==" saltValue="y45rgqWUtUhDGuuZKgo64Q==" spinCount="100000" sheet="1" formatColumns="0" formatRows="0" selectLockedCells="1"/>
  <customSheetViews>
    <customSheetView guid="{298F032C-06C2-4CBE-91F6-31626F220A05}" showPageBreaks="1" showGridLines="0" printArea="1" hiddenRows="1" hiddenColumns="1" view="pageBreakPreview" topLeftCell="A7">
      <selection activeCell="D9" sqref="D9"/>
      <pageMargins left="0.75" right="0.64" top="0.55000000000000004" bottom="0.46" header="0.4" footer="0.33"/>
      <pageSetup scale="89" orientation="portrait" r:id="rId1"/>
      <headerFooter alignWithMargins="0"/>
    </customSheetView>
    <customSheetView guid="{345DC493-E4B0-4F0D-8EB4-6A65D801E281}" showPageBreaks="1" showGridLines="0" printArea="1" hiddenRows="1" hiddenColumns="1" view="pageBreakPreview" topLeftCell="A7">
      <selection activeCell="D9" sqref="D9"/>
      <pageMargins left="0.75" right="0.64" top="0.55000000000000004" bottom="0.46" header="0.4" footer="0.33"/>
      <pageSetup scale="89" orientation="portrait" r:id="rId2"/>
      <headerFooter alignWithMargins="0"/>
    </customSheetView>
    <customSheetView guid="{35C772BD-8F05-4A18-BEC8-6AF744E22539}" showPageBreaks="1" showGridLines="0" printArea="1" hiddenRows="1" hiddenColumns="1" view="pageBreakPreview">
      <selection activeCell="D5" sqref="D5"/>
      <pageMargins left="0.75" right="0.64" top="0.55000000000000004" bottom="0.46" header="0.4" footer="0.33"/>
      <pageSetup scale="89" orientation="portrait" r:id="rId3"/>
      <headerFooter alignWithMargins="0"/>
    </customSheetView>
    <customSheetView guid="{FC200EB0-6614-47DB-96CE-7610471486D9}" showPageBreaks="1" showGridLines="0" printArea="1" hiddenRows="1" hiddenColumns="1" view="pageBreakPreview" topLeftCell="A3">
      <selection activeCell="D9" sqref="D9"/>
      <pageMargins left="0.75" right="0.64" top="0.55000000000000004" bottom="0.46" header="0.4" footer="0.33"/>
      <pageSetup scale="89" orientation="portrait" r:id="rId4"/>
      <headerFooter alignWithMargins="0"/>
    </customSheetView>
    <customSheetView guid="{010B040B-83D1-42E5-9354-A9BE9113BDAC}" showPageBreaks="1" showGridLines="0" printArea="1" hiddenRows="1" hiddenColumns="1" view="pageBreakPreview">
      <selection activeCell="D13" sqref="D13"/>
      <pageMargins left="0.75" right="0.64" top="0.55000000000000004" bottom="0.46" header="0.4" footer="0.33"/>
      <pageSetup scale="89" orientation="portrait" r:id="rId5"/>
      <headerFooter alignWithMargins="0"/>
    </customSheetView>
    <customSheetView guid="{77353208-2D17-4D2E-ADE3-4F168F350B73}" scale="110" showPageBreaks="1" showGridLines="0" printArea="1" hiddenRows="1" hiddenColumns="1" view="pageBreakPreview">
      <selection activeCell="D9" sqref="D9"/>
      <pageMargins left="0.75" right="0.64" top="0.55000000000000004" bottom="0.46" header="0.4" footer="0.33"/>
      <pageSetup scale="89" orientation="portrait" r:id="rId6"/>
      <headerFooter alignWithMargins="0"/>
    </customSheetView>
    <customSheetView guid="{1F125E51-1799-42D0-B41E-DC039BB17D59}" scale="110" showPageBreaks="1" showGridLines="0" printArea="1" hiddenRows="1" hiddenColumns="1" view="pageBreakPreview">
      <selection activeCell="D23" sqref="D23"/>
      <pageMargins left="0.75" right="0.64" top="0.55000000000000004" bottom="0.46" header="0.4" footer="0.33"/>
      <pageSetup scale="89" orientation="portrait" r:id="rId7"/>
      <headerFooter alignWithMargins="0"/>
    </customSheetView>
    <customSheetView guid="{14C32814-5A59-4863-9FB1-822FBB75D7D1}" showPageBreaks="1" showGridLines="0" printArea="1" hiddenRows="1" view="pageBreakPreview" topLeftCell="A6">
      <selection activeCell="D35" sqref="D35"/>
      <pageMargins left="0.75" right="0.64" top="0.55000000000000004" bottom="0.46" header="0.4" footer="0.33"/>
      <pageSetup orientation="portrait" r:id="rId8"/>
      <headerFooter alignWithMargins="0"/>
    </customSheetView>
    <customSheetView guid="{AA750348-930C-43DE-ADD0-8D60980F5013}" showPageBreaks="1" showGridLines="0" printArea="1" hiddenRows="1" view="pageBreakPreview" topLeftCell="A4">
      <selection activeCell="D6" sqref="D6"/>
      <pageMargins left="0.75" right="0.64" top="0.55000000000000004" bottom="0.46" header="0.4" footer="0.33"/>
      <pageSetup orientation="portrait" r:id="rId9"/>
      <headerFooter alignWithMargins="0"/>
    </customSheetView>
    <customSheetView guid="{CFBF18EC-8277-4311-991B-395AF21BB33B}" showPageBreaks="1" showGridLines="0" printArea="1" hiddenRows="1" view="pageBreakPreview" topLeftCell="A4">
      <selection activeCell="D6" sqref="D6"/>
      <pageMargins left="0.75" right="0.64" top="0.55000000000000004" bottom="0.46" header="0.4" footer="0.33"/>
      <pageSetup orientation="portrait" r:id="rId10"/>
      <headerFooter alignWithMargins="0"/>
    </customSheetView>
    <customSheetView guid="{82C64B11-1F50-45B5-B7BB-9F1DC733C833}" showPageBreaks="1" showGridLines="0" printArea="1" hiddenRows="1" view="pageBreakPreview" topLeftCell="A13">
      <selection activeCell="B75" sqref="B75:C75"/>
      <pageMargins left="0.75" right="0.64" top="0.55000000000000004" bottom="0.46" header="0.4" footer="0.33"/>
      <pageSetup orientation="portrait" r:id="rId11"/>
      <headerFooter alignWithMargins="0"/>
    </customSheetView>
    <customSheetView guid="{FE4EC9C4-31B9-4D40-8323-5B16C3BC840F}" showPageBreaks="1" showGridLines="0" printArea="1" hiddenRows="1" view="pageBreakPreview" topLeftCell="A16">
      <selection activeCell="D6" sqref="D6"/>
      <pageMargins left="0.75" right="0.64" top="0.55000000000000004" bottom="0.46" header="0.4" footer="0.33"/>
      <pageSetup orientation="portrait" r:id="rId12"/>
      <headerFooter alignWithMargins="0"/>
    </customSheetView>
    <customSheetView guid="{F9FE2C60-2849-4C32-B532-2B1A89FFA9CD}" showGridLines="0" hiddenRows="1">
      <selection activeCell="D6" sqref="D6"/>
      <pageMargins left="0.75" right="0.64" top="0.55000000000000004" bottom="0.46" header="0.4" footer="0.33"/>
      <pageSetup orientation="portrait" r:id="rId13"/>
      <headerFooter alignWithMargins="0"/>
    </customSheetView>
    <customSheetView guid="{494F6778-23FE-4AAC-B37D-6C7543FC13B9}" scale="90" showGridLines="0" hiddenRows="1">
      <selection activeCell="D6" sqref="D6"/>
      <pageMargins left="0.75" right="0.64" top="0.55000000000000004" bottom="0.46" header="0.4" footer="0.33"/>
      <pageSetup orientation="portrait" r:id="rId14"/>
      <headerFooter alignWithMargins="0"/>
    </customSheetView>
    <customSheetView guid="{CD4CA1A8-824A-452F-BDBA-32A47C1B3013}" showGridLines="0">
      <selection activeCell="D6" sqref="D6"/>
      <pageMargins left="0.75" right="0.64" top="0.55000000000000004" bottom="0.46" header="0.4" footer="0.33"/>
      <pageSetup orientation="portrait" r:id="rId15"/>
      <headerFooter alignWithMargins="0"/>
    </customSheetView>
    <customSheetView guid="{8E7B022F-1113-4BA2-B2BA-8EDBE02A2557}" showGridLines="0" showRuler="0">
      <selection activeCell="D6" sqref="D6"/>
      <pageMargins left="0.75" right="0.64" top="0.69" bottom="0.46" header="0.4" footer="0.33"/>
      <pageSetup orientation="portrait" r:id="rId16"/>
      <headerFooter alignWithMargins="0"/>
    </customSheetView>
    <customSheetView guid="{A3F641DF-CF1D-48E3-AFDC-E52726A449CB}" showPageBreaks="1" showGridLines="0" printArea="1" showRuler="0" topLeftCell="A4">
      <selection activeCell="D6" sqref="D6"/>
      <pageMargins left="0.75" right="0.64" top="0.69" bottom="0.7" header="0.4" footer="0.37"/>
      <pageSetup orientation="portrait" r:id="rId17"/>
      <headerFooter alignWithMargins="0"/>
    </customSheetView>
    <customSheetView guid="{ECEBABD0-566A-41C4-AA9A-38EA30EFEDA8}" showPageBreaks="1" showGridLines="0" printArea="1" showRuler="0">
      <selection activeCell="D24" sqref="D24"/>
      <pageMargins left="0.75" right="0.64" top="0.69" bottom="0.7" header="0.4" footer="0.37"/>
      <pageSetup orientation="portrait" r:id="rId18"/>
      <headerFooter alignWithMargins="0"/>
    </customSheetView>
    <customSheetView guid="{43BCBF1E-CDCF-4541-8D79-87EDCECBC1FD}" scale="90" showGridLines="0">
      <selection activeCell="D14" sqref="D14"/>
      <pageMargins left="0.75" right="0.64" top="0.55000000000000004" bottom="0.46" header="0.4" footer="0.33"/>
      <pageSetup orientation="portrait" r:id="rId19"/>
      <headerFooter alignWithMargins="0"/>
    </customSheetView>
    <customSheetView guid="{7A9EA6D6-4DDF-43D9-92E6-C6AFAD14E266}" showGridLines="0" hiddenRows="1">
      <selection activeCell="D6" sqref="D6"/>
      <pageMargins left="0.75" right="0.64" top="0.55000000000000004" bottom="0.46" header="0.4" footer="0.33"/>
      <pageSetup orientation="portrait" r:id="rId20"/>
      <headerFooter alignWithMargins="0"/>
    </customSheetView>
    <customSheetView guid="{DC28ED1E-3E35-4094-9C2B-5C0A1C1D459C}" showGridLines="0" hiddenRows="1">
      <selection activeCell="D6" sqref="D6"/>
      <pageMargins left="0.75" right="0.64" top="0.55000000000000004" bottom="0.46" header="0.4" footer="0.33"/>
      <pageSetup orientation="portrait" r:id="rId21"/>
      <headerFooter alignWithMargins="0"/>
    </customSheetView>
    <customSheetView guid="{240327DD-375F-45D4-BA52-89AFD79FE6A1}" showPageBreaks="1" showGridLines="0" printArea="1" hiddenRows="1" view="pageBreakPreview" topLeftCell="A19">
      <selection activeCell="D6" sqref="D6"/>
      <pageMargins left="0.75" right="0.64" top="0.55000000000000004" bottom="0.46" header="0.4" footer="0.33"/>
      <pageSetup orientation="portrait" r:id="rId22"/>
      <headerFooter alignWithMargins="0"/>
    </customSheetView>
    <customSheetView guid="{82E8A0F5-0020-4355-95CF-28601763A783}" showPageBreaks="1" showGridLines="0" printArea="1" hiddenRows="1" view="pageBreakPreview">
      <selection activeCell="D31" sqref="D31"/>
      <pageMargins left="0.75" right="0.64" top="0.55000000000000004" bottom="0.46" header="0.4" footer="0.33"/>
      <pageSetup orientation="portrait" r:id="rId23"/>
      <headerFooter alignWithMargins="0"/>
    </customSheetView>
    <customSheetView guid="{44C1C443-3199-4288-884A-D16AF7B2CD69}" showPageBreaks="1" showGridLines="0" printArea="1" hiddenRows="1" view="pageBreakPreview" topLeftCell="A4">
      <selection activeCell="D6" sqref="D6"/>
      <pageMargins left="0.75" right="0.64" top="0.55000000000000004" bottom="0.46" header="0.4" footer="0.33"/>
      <pageSetup orientation="portrait" r:id="rId24"/>
      <headerFooter alignWithMargins="0"/>
    </customSheetView>
    <customSheetView guid="{CB7CD015-9A92-451A-BEF4-2BC98E3768DD}" showPageBreaks="1" showGridLines="0" printArea="1" hiddenRows="1" view="pageBreakPreview" topLeftCell="A4">
      <selection activeCell="D6" sqref="D6"/>
      <pageMargins left="0.75" right="0.64" top="0.55000000000000004" bottom="0.46" header="0.4" footer="0.33"/>
      <pageSetup orientation="portrait" r:id="rId25"/>
      <headerFooter alignWithMargins="0"/>
    </customSheetView>
    <customSheetView guid="{7A88FC7A-7690-48AB-B789-172043AFADC8}" showPageBreaks="1" showGridLines="0" printArea="1" hiddenRows="1" view="pageBreakPreview" topLeftCell="A16">
      <selection activeCell="D31" sqref="D31"/>
      <pageMargins left="0.75" right="0.64" top="0.55000000000000004" bottom="0.46" header="0.4" footer="0.33"/>
      <pageSetup orientation="portrait" r:id="rId26"/>
      <headerFooter alignWithMargins="0"/>
    </customSheetView>
    <customSheetView guid="{1E2D7167-D6B7-4690-9A83-BF768C4223A4}" showPageBreaks="1" showGridLines="0" printArea="1" hiddenRows="1" view="pageBreakPreview" topLeftCell="A4">
      <selection activeCell="D6" sqref="D6"/>
      <pageMargins left="0.75" right="0.64" top="0.55000000000000004" bottom="0.46" header="0.4" footer="0.33"/>
      <pageSetup orientation="portrait" r:id="rId27"/>
      <headerFooter alignWithMargins="0"/>
    </customSheetView>
    <customSheetView guid="{13A93EBF-985A-49FD-9FE0-DC75D238EC8C}" scale="110" showPageBreaks="1" showGridLines="0" printArea="1" hiddenRows="1" hiddenColumns="1" view="pageBreakPreview" topLeftCell="A7">
      <selection activeCell="D16" sqref="D16"/>
      <pageMargins left="0.75" right="0.64" top="0.55000000000000004" bottom="0.46" header="0.4" footer="0.33"/>
      <pageSetup orientation="portrait" r:id="rId28"/>
      <headerFooter alignWithMargins="0"/>
    </customSheetView>
    <customSheetView guid="{BE615921-12B2-47E1-81BB-292B559B4C46}" scale="110" showPageBreaks="1" showGridLines="0" printArea="1" hiddenRows="1" hiddenColumns="1" view="pageBreakPreview" topLeftCell="A4">
      <selection activeCell="D10" sqref="D10"/>
      <pageMargins left="0.75" right="0.64" top="0.55000000000000004" bottom="0.46" header="0.4" footer="0.33"/>
      <pageSetup orientation="portrait" r:id="rId29"/>
      <headerFooter alignWithMargins="0"/>
    </customSheetView>
    <customSheetView guid="{D05C69EC-C4A6-4AED-AFBA-A3044FD4B3FB}" scale="110" showPageBreaks="1" showGridLines="0" printArea="1" hiddenRows="1" hiddenColumns="1" view="pageBreakPreview">
      <selection activeCell="D4" sqref="D4"/>
      <pageMargins left="0.75" right="0.64" top="0.55000000000000004" bottom="0.46" header="0.4" footer="0.33"/>
      <pageSetup orientation="portrait" r:id="rId30"/>
      <headerFooter alignWithMargins="0"/>
    </customSheetView>
    <customSheetView guid="{8CF338B0-8CA3-4AF4-816D-CB7A6D8E33BC}" scale="110" showPageBreaks="1" showGridLines="0" printArea="1" hiddenRows="1" hiddenColumns="1" view="pageBreakPreview">
      <selection activeCell="D36" sqref="D36"/>
      <pageMargins left="0.75" right="0.64" top="0.55000000000000004" bottom="0.46" header="0.4" footer="0.33"/>
      <pageSetup scale="89" orientation="portrait" r:id="rId31"/>
      <headerFooter alignWithMargins="0"/>
    </customSheetView>
    <customSheetView guid="{B07CB001-8FAF-40AD-8AD5-A65A64B33B35}" scale="110" showPageBreaks="1" showGridLines="0" printArea="1" hiddenRows="1" hiddenColumns="1" view="pageBreakPreview">
      <selection activeCell="D9" sqref="D9"/>
      <pageMargins left="0.75" right="0.64" top="0.55000000000000004" bottom="0.46" header="0.4" footer="0.33"/>
      <pageSetup scale="89" orientation="portrait" r:id="rId32"/>
      <headerFooter alignWithMargins="0"/>
    </customSheetView>
    <customSheetView guid="{4D67A8FB-66CE-4EFD-8932-C754BE25ED43}" scale="110" showPageBreaks="1" showGridLines="0" printArea="1" hiddenRows="1" hiddenColumns="1" view="pageBreakPreview">
      <selection activeCell="D4" sqref="D4"/>
      <pageMargins left="0.75" right="0.64" top="0.55000000000000004" bottom="0.46" header="0.4" footer="0.33"/>
      <pageSetup scale="89" orientation="portrait" r:id="rId33"/>
      <headerFooter alignWithMargins="0"/>
    </customSheetView>
    <customSheetView guid="{0D490C87-B003-4943-9825-ACE0B8E7CC06}" scale="110" showPageBreaks="1" showGridLines="0" printArea="1" hiddenRows="1" hiddenColumns="1" view="pageBreakPreview">
      <selection activeCell="D9" sqref="D9"/>
      <pageMargins left="0.75" right="0.64" top="0.55000000000000004" bottom="0.46" header="0.4" footer="0.33"/>
      <pageSetup scale="89" orientation="portrait" r:id="rId34"/>
      <headerFooter alignWithMargins="0"/>
    </customSheetView>
    <customSheetView guid="{012A8702-091E-4FD1-8E26-12B65B8B3B8C}" showPageBreaks="1" showGridLines="0" printArea="1" hiddenRows="1" hiddenColumns="1" view="pageBreakPreview" topLeftCell="A6">
      <selection activeCell="D13" sqref="D13"/>
      <pageMargins left="0.75" right="0.64" top="0.55000000000000004" bottom="0.46" header="0.4" footer="0.33"/>
      <pageSetup scale="89" orientation="portrait" r:id="rId35"/>
      <headerFooter alignWithMargins="0"/>
    </customSheetView>
    <customSheetView guid="{CD28740F-9825-447C-B887-B18F0232D126}" showPageBreaks="1" showGridLines="0" printArea="1" hiddenRows="1" hiddenColumns="1" view="pageBreakPreview">
      <selection activeCell="D9" sqref="D9"/>
      <pageMargins left="0.75" right="0.64" top="0.55000000000000004" bottom="0.46" header="0.4" footer="0.33"/>
      <pageSetup scale="89" orientation="portrait" r:id="rId36"/>
      <headerFooter alignWithMargins="0"/>
    </customSheetView>
    <customSheetView guid="{0064F3C0-5DFF-4992-B9AD-EC91C5FD9BD7}" showPageBreaks="1" showGridLines="0" printArea="1" hiddenRows="1" hiddenColumns="1" view="pageBreakPreview" topLeftCell="A7">
      <selection activeCell="D9" sqref="D9"/>
      <pageMargins left="0.75" right="0.64" top="0.55000000000000004" bottom="0.46" header="0.4" footer="0.33"/>
      <pageSetup scale="89" orientation="portrait" r:id="rId37"/>
      <headerFooter alignWithMargins="0"/>
    </customSheetView>
  </customSheetViews>
  <mergeCells count="8">
    <mergeCell ref="B37:D39"/>
    <mergeCell ref="B1:D1"/>
    <mergeCell ref="B2:D2"/>
    <mergeCell ref="B29:C30"/>
    <mergeCell ref="B28:C28"/>
    <mergeCell ref="B4:C4"/>
    <mergeCell ref="B5:C5"/>
    <mergeCell ref="B11:C11"/>
  </mergeCells>
  <phoneticPr fontId="6" type="noConversion"/>
  <conditionalFormatting sqref="B23:D26">
    <cfRule type="expression" dxfId="44" priority="7" stopIfTrue="1">
      <formula>$AA$9&lt;2</formula>
    </cfRule>
  </conditionalFormatting>
  <conditionalFormatting sqref="B18:C21">
    <cfRule type="expression" dxfId="43" priority="8" stopIfTrue="1">
      <formula>$AA$9&lt;1</formula>
    </cfRule>
  </conditionalFormatting>
  <conditionalFormatting sqref="D12">
    <cfRule type="expression" dxfId="42" priority="9" stopIfTrue="1">
      <formula>$AA$9=0</formula>
    </cfRule>
  </conditionalFormatting>
  <conditionalFormatting sqref="B10:D10">
    <cfRule type="expression" dxfId="41" priority="10" stopIfTrue="1">
      <formula>$D$9="Sole Bidder"</formula>
    </cfRule>
  </conditionalFormatting>
  <conditionalFormatting sqref="B29:D30">
    <cfRule type="expression" dxfId="40" priority="11" stopIfTrue="1">
      <formula>$D$28="No"</formula>
    </cfRule>
  </conditionalFormatting>
  <conditionalFormatting sqref="D22">
    <cfRule type="expression" dxfId="39" priority="6">
      <formula>$D$9="Sole Bidder"</formula>
    </cfRule>
  </conditionalFormatting>
  <conditionalFormatting sqref="D11">
    <cfRule type="expression" dxfId="38" priority="5" stopIfTrue="1">
      <formula>$D$9="Sole Bidder"</formula>
    </cfRule>
  </conditionalFormatting>
  <conditionalFormatting sqref="A17:XFD26">
    <cfRule type="expression" dxfId="37" priority="1" stopIfTrue="1">
      <formula>$G$9=1</formula>
    </cfRule>
  </conditionalFormatting>
  <dataValidations count="4">
    <dataValidation type="list" allowBlank="1" showInputMessage="1" showErrorMessage="1" sqref="D9" xr:uid="{00000000-0002-0000-0200-000000000000}">
      <formula1>$F$9:$F$10</formula1>
    </dataValidation>
    <dataValidation type="list" allowBlank="1" showInputMessage="1" showErrorMessage="1" sqref="D10" xr:uid="{00000000-0002-0000-0200-000001000000}">
      <formula1>$AB$2:$AB$3</formula1>
    </dataValidation>
    <dataValidation type="list" allowBlank="1" showInputMessage="1" showErrorMessage="1" sqref="D28 D11" xr:uid="{00000000-0002-0000-0200-000002000000}">
      <formula1>"Yes, No"</formula1>
    </dataValidation>
    <dataValidation type="list" allowBlank="1" showInputMessage="1" showErrorMessage="1" sqref="D4" xr:uid="{00000000-0002-0000-0200-000003000000}">
      <formula1>"YES,NO"</formula1>
    </dataValidation>
  </dataValidations>
  <pageMargins left="0.75" right="0.64" top="0.55000000000000004" bottom="0.46" header="0.4" footer="0.33"/>
  <pageSetup scale="89" orientation="portrait" r:id="rId38"/>
  <headerFooter alignWithMargins="0"/>
  <drawing r:id="rId3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sheetPr>
  <dimension ref="A1:AT40"/>
  <sheetViews>
    <sheetView showGridLines="0" view="pageBreakPreview" zoomScaleNormal="100" zoomScaleSheetLayoutView="100" workbookViewId="0">
      <selection activeCell="A14" sqref="A14:E14"/>
    </sheetView>
  </sheetViews>
  <sheetFormatPr defaultRowHeight="16.5"/>
  <cols>
    <col min="1" max="1" width="12.140625" style="30" customWidth="1"/>
    <col min="2" max="2" width="15.7109375" style="30" customWidth="1"/>
    <col min="3" max="3" width="11.42578125" style="30" customWidth="1"/>
    <col min="4" max="4" width="17.140625" style="30" customWidth="1"/>
    <col min="5" max="5" width="40.85546875" style="30" customWidth="1"/>
    <col min="6" max="6" width="12.85546875" style="30" hidden="1" customWidth="1"/>
    <col min="7" max="25" width="9.7109375" style="30" customWidth="1"/>
    <col min="26" max="26" width="18" style="160" customWidth="1"/>
    <col min="27" max="28" width="9.140625" style="25"/>
    <col min="29" max="16384" width="9.140625" style="26"/>
  </cols>
  <sheetData>
    <row r="1" spans="1:46">
      <c r="A1" s="22" t="str">
        <f>Basic!A3&amp;Basic!B3</f>
        <v>Specification No. :SR-I/C&amp;M/WC-4356(SR1/NT/W-AIS/DOM/B00/25/11800
(RFx: 5002004743)</v>
      </c>
      <c r="B1" s="23"/>
      <c r="C1" s="23"/>
      <c r="D1" s="23"/>
      <c r="E1" s="24" t="str">
        <f>"Attachment-3(JV) "</f>
        <v xml:space="preserve">Attachment-3(JV) </v>
      </c>
      <c r="F1" s="73"/>
      <c r="G1" s="73"/>
      <c r="H1" s="73"/>
      <c r="I1" s="73"/>
      <c r="J1" s="73"/>
      <c r="K1" s="73"/>
      <c r="L1" s="73"/>
      <c r="M1" s="73"/>
      <c r="N1" s="73"/>
      <c r="O1" s="73"/>
      <c r="P1" s="73"/>
      <c r="Q1" s="73"/>
      <c r="R1" s="73"/>
      <c r="S1" s="73"/>
      <c r="T1" s="73"/>
      <c r="U1" s="73"/>
      <c r="V1" s="73"/>
      <c r="W1" s="73"/>
      <c r="X1" s="73"/>
      <c r="Y1" s="73"/>
      <c r="Z1" s="162" t="str">
        <f>'Names of Bidder'!D9</f>
        <v>SOLE BIDDER</v>
      </c>
      <c r="AT1" s="163">
        <f>Basic!B2</f>
        <v>0</v>
      </c>
    </row>
    <row r="2" spans="1:46">
      <c r="Z2" s="162">
        <f>'Names of Bidder'!AA9</f>
        <v>0</v>
      </c>
    </row>
    <row r="3" spans="1:46" ht="107.25" customHeight="1">
      <c r="A3" s="637" t="str">
        <f>Basic!B1</f>
        <v xml:space="preserve">WC-4356: Augmentation of transformation capacity at 400/220KV Nagarjunasgar substation in Andhrapradesh by 1X500MVA, 400/220KV ICT(4th) and Conversion of 80MVAR fixed line reactor at Nellore end on Vijayawada- Nellore 400KV D/C line(line-2) to switchable line reactor along with NGR and its bypassing scheme </v>
      </c>
      <c r="B3" s="637"/>
      <c r="C3" s="637"/>
      <c r="D3" s="637"/>
      <c r="E3" s="637"/>
      <c r="F3" s="74"/>
      <c r="G3" s="74"/>
      <c r="H3" s="74"/>
      <c r="I3" s="74"/>
      <c r="J3" s="74"/>
      <c r="K3" s="74"/>
      <c r="L3" s="74"/>
      <c r="M3" s="74"/>
      <c r="N3" s="74"/>
      <c r="O3" s="74"/>
      <c r="P3" s="74"/>
      <c r="Q3" s="74"/>
      <c r="R3" s="74"/>
      <c r="S3" s="74"/>
      <c r="T3" s="74"/>
      <c r="U3" s="74"/>
      <c r="V3" s="74"/>
      <c r="W3" s="74"/>
      <c r="X3" s="74"/>
      <c r="Y3" s="74"/>
      <c r="Z3" s="164"/>
      <c r="AA3" s="28"/>
      <c r="AB3" s="27"/>
    </row>
    <row r="4" spans="1:46" ht="20.100000000000001" customHeight="1">
      <c r="A4" s="29"/>
      <c r="AB4" s="31"/>
      <c r="AC4" s="10"/>
    </row>
    <row r="5" spans="1:46" ht="20.100000000000001" customHeight="1">
      <c r="A5" s="638" t="s">
        <v>346</v>
      </c>
      <c r="B5" s="638"/>
      <c r="C5" s="638"/>
      <c r="D5" s="638"/>
      <c r="E5" s="638"/>
      <c r="F5" s="29"/>
      <c r="G5" s="29"/>
      <c r="H5" s="29"/>
      <c r="I5" s="29"/>
      <c r="J5" s="29"/>
      <c r="K5" s="29"/>
      <c r="L5" s="29"/>
      <c r="M5" s="29"/>
      <c r="N5" s="29"/>
      <c r="O5" s="29"/>
      <c r="P5" s="29"/>
      <c r="Q5" s="29"/>
      <c r="R5" s="29"/>
      <c r="S5" s="29"/>
      <c r="T5" s="29"/>
      <c r="U5" s="29"/>
      <c r="V5" s="29"/>
      <c r="W5" s="29"/>
      <c r="X5" s="29"/>
      <c r="Y5" s="29"/>
      <c r="Z5" s="165"/>
      <c r="AB5" s="31"/>
      <c r="AC5" s="10"/>
    </row>
    <row r="6" spans="1:46" ht="20.100000000000001" customHeight="1">
      <c r="A6" s="33"/>
      <c r="AB6" s="31"/>
      <c r="AC6" s="10"/>
    </row>
    <row r="7" spans="1:46" ht="20.100000000000001" customHeight="1">
      <c r="A7" s="34" t="s">
        <v>562</v>
      </c>
      <c r="E7" s="14" t="s">
        <v>352</v>
      </c>
      <c r="F7" s="14"/>
      <c r="G7" s="14"/>
      <c r="H7" s="14"/>
      <c r="I7" s="14"/>
      <c r="J7" s="14"/>
      <c r="K7" s="14"/>
      <c r="L7" s="14"/>
      <c r="M7" s="14"/>
      <c r="N7" s="14"/>
      <c r="O7" s="14"/>
      <c r="P7" s="14"/>
      <c r="Q7" s="14"/>
      <c r="R7" s="14"/>
      <c r="S7" s="14"/>
      <c r="T7" s="14"/>
      <c r="U7" s="14"/>
      <c r="V7" s="14"/>
      <c r="W7" s="14"/>
      <c r="X7" s="14"/>
      <c r="Y7" s="14"/>
      <c r="AB7" s="31"/>
      <c r="AC7" s="10"/>
    </row>
    <row r="8" spans="1:46" ht="36" customHeight="1">
      <c r="A8" s="636" t="str">
        <f>IF(F8=1,B9,"JOINT VENTURE (JV) OF "&amp;B9&amp;" &amp; "&amp;B17)</f>
        <v/>
      </c>
      <c r="B8" s="636"/>
      <c r="C8" s="636"/>
      <c r="D8" s="636"/>
      <c r="E8" s="11" t="str">
        <f>+Basic!A8</f>
        <v>Contract &amp; Materials Dept.,</v>
      </c>
      <c r="F8" s="14">
        <f>'Names of Bidder'!G9</f>
        <v>1</v>
      </c>
      <c r="G8" s="14"/>
      <c r="I8" s="14"/>
      <c r="J8" s="14"/>
      <c r="K8" s="14"/>
      <c r="L8" s="14"/>
      <c r="M8" s="14"/>
      <c r="N8" s="14"/>
      <c r="O8" s="14"/>
      <c r="P8" s="14"/>
      <c r="Q8" s="14"/>
      <c r="R8" s="14"/>
      <c r="S8" s="14"/>
      <c r="T8" s="14"/>
      <c r="U8" s="14"/>
      <c r="V8" s="14"/>
      <c r="W8" s="14"/>
      <c r="X8" s="14"/>
      <c r="Y8" s="14"/>
      <c r="Z8" s="166" t="str">
        <f>IF('Names of Bidder'!D10=1,'Names of Bidder'!D13&amp;" &amp; "&amp;'Names of Bidder'!D18,IF('Names of Bidder'!D10="2 or More",'Names of Bidder'!D13&amp;" , "&amp;'Names of Bidder'!D18&amp;" &amp; "&amp;'Names of Bidder'!D23,""))</f>
        <v xml:space="preserve"> &amp; </v>
      </c>
      <c r="AB8" s="31"/>
      <c r="AC8" s="10"/>
    </row>
    <row r="9" spans="1:46" ht="20.100000000000001" customHeight="1">
      <c r="A9" s="12" t="s">
        <v>353</v>
      </c>
      <c r="B9" s="640" t="str">
        <f>IF('Names of Bidder'!D13=0, "", 'Names of Bidder'!D13)</f>
        <v/>
      </c>
      <c r="C9" s="640"/>
      <c r="D9" s="640"/>
      <c r="E9" s="11" t="s">
        <v>355</v>
      </c>
      <c r="F9" s="11"/>
      <c r="G9" s="11"/>
      <c r="H9" s="11"/>
      <c r="I9" s="11"/>
      <c r="J9" s="11"/>
      <c r="K9" s="11"/>
      <c r="L9" s="11"/>
      <c r="M9" s="11"/>
      <c r="N9" s="11"/>
      <c r="O9" s="11"/>
      <c r="P9" s="11"/>
      <c r="Q9" s="11"/>
      <c r="R9" s="11"/>
      <c r="S9" s="11"/>
      <c r="T9" s="11"/>
      <c r="U9" s="11"/>
      <c r="V9" s="11"/>
      <c r="W9" s="11"/>
      <c r="X9" s="11"/>
      <c r="Y9" s="11"/>
      <c r="AB9" s="31"/>
      <c r="AC9" s="10"/>
    </row>
    <row r="10" spans="1:46" ht="20.100000000000001" customHeight="1">
      <c r="A10" s="12" t="s">
        <v>354</v>
      </c>
      <c r="B10" s="640" t="str">
        <f>IF('Names of Bidder'!D14=0, "", 'Names of Bidder'!D14)</f>
        <v/>
      </c>
      <c r="C10" s="640"/>
      <c r="D10" s="640"/>
      <c r="E10" s="11" t="str">
        <f>+Basic!A10</f>
        <v>Kavadiguda Main Road,</v>
      </c>
      <c r="F10" s="11"/>
      <c r="G10" s="11"/>
      <c r="H10" s="11"/>
      <c r="I10" s="11"/>
      <c r="J10" s="11"/>
      <c r="K10" s="11"/>
      <c r="L10" s="11"/>
      <c r="M10" s="11"/>
      <c r="N10" s="11"/>
      <c r="O10" s="11"/>
      <c r="P10" s="11"/>
      <c r="Q10" s="11"/>
      <c r="R10" s="11"/>
      <c r="S10" s="11"/>
      <c r="T10" s="11"/>
      <c r="U10" s="11"/>
      <c r="V10" s="11"/>
      <c r="W10" s="11"/>
      <c r="X10" s="11"/>
      <c r="Y10" s="11"/>
      <c r="AB10" s="31"/>
      <c r="AC10" s="10"/>
    </row>
    <row r="11" spans="1:46" ht="20.100000000000001" customHeight="1">
      <c r="B11" s="640" t="str">
        <f>IF('Names of Bidder'!D15=0, "", 'Names of Bidder'!D15)</f>
        <v/>
      </c>
      <c r="C11" s="640"/>
      <c r="D11" s="640"/>
      <c r="E11" s="11" t="str">
        <f>+Basic!A11</f>
        <v>Secunderabad -500080.</v>
      </c>
      <c r="F11" s="11"/>
      <c r="G11" s="11"/>
      <c r="H11" s="11"/>
      <c r="I11" s="11"/>
      <c r="J11" s="11"/>
      <c r="K11" s="11"/>
      <c r="L11" s="11"/>
      <c r="M11" s="11"/>
      <c r="N11" s="11"/>
      <c r="O11" s="11"/>
      <c r="P11" s="11"/>
      <c r="Q11" s="11"/>
      <c r="R11" s="11"/>
      <c r="S11" s="11"/>
      <c r="T11" s="11"/>
      <c r="U11" s="11"/>
      <c r="V11" s="11"/>
      <c r="W11" s="11"/>
      <c r="X11" s="11"/>
      <c r="Y11" s="11"/>
    </row>
    <row r="12" spans="1:46" ht="20.100000000000001" customHeight="1">
      <c r="A12" s="33"/>
      <c r="B12" s="640" t="str">
        <f>IF('Names of Bidder'!D16=0, "", 'Names of Bidder'!D16)</f>
        <v/>
      </c>
      <c r="C12" s="640"/>
      <c r="D12" s="640"/>
      <c r="E12" s="11"/>
      <c r="F12" s="11"/>
      <c r="G12" s="11"/>
      <c r="H12" s="11"/>
      <c r="I12" s="11"/>
      <c r="J12" s="11"/>
      <c r="K12" s="11"/>
      <c r="L12" s="11"/>
      <c r="M12" s="11"/>
      <c r="N12" s="11"/>
      <c r="O12" s="11"/>
      <c r="P12" s="11"/>
      <c r="Q12" s="11"/>
      <c r="R12" s="11"/>
      <c r="S12" s="11"/>
      <c r="T12" s="11"/>
      <c r="U12" s="11"/>
      <c r="V12" s="11"/>
      <c r="W12" s="11"/>
      <c r="X12" s="11"/>
      <c r="Y12" s="11"/>
    </row>
    <row r="13" spans="1:46" ht="9.9499999999999993" customHeight="1">
      <c r="A13" s="33"/>
      <c r="B13" s="136"/>
      <c r="C13" s="136"/>
      <c r="D13" s="136"/>
      <c r="E13" s="26"/>
      <c r="F13" s="11"/>
      <c r="G13" s="11"/>
      <c r="H13" s="11"/>
      <c r="I13" s="11"/>
      <c r="J13" s="11"/>
      <c r="K13" s="11"/>
      <c r="L13" s="11"/>
      <c r="M13" s="11"/>
      <c r="N13" s="11"/>
      <c r="O13" s="11"/>
      <c r="P13" s="11"/>
      <c r="Q13" s="11"/>
      <c r="R13" s="11"/>
      <c r="S13" s="11"/>
      <c r="T13" s="11"/>
      <c r="U13" s="11"/>
      <c r="V13" s="11"/>
      <c r="W13" s="11"/>
      <c r="X13" s="11"/>
      <c r="Y13" s="11"/>
    </row>
    <row r="14" spans="1:46" ht="20.100000000000001" customHeight="1">
      <c r="A14" s="641" t="str">
        <f>IF('Names of Bidder'!D9="Sole Bidder", "This Attachment is Not Applicable", "")</f>
        <v>This Attachment is Not Applicable</v>
      </c>
      <c r="B14" s="641"/>
      <c r="C14" s="641"/>
      <c r="D14" s="641"/>
      <c r="E14" s="641"/>
      <c r="F14" s="11"/>
      <c r="G14" s="11"/>
      <c r="H14" s="11"/>
      <c r="I14" s="11"/>
      <c r="J14" s="11"/>
      <c r="K14" s="11"/>
      <c r="L14" s="11"/>
      <c r="M14" s="11"/>
      <c r="N14" s="11"/>
      <c r="O14" s="11"/>
      <c r="P14" s="11"/>
      <c r="Q14" s="11"/>
      <c r="R14" s="11"/>
      <c r="S14" s="11"/>
      <c r="T14" s="11"/>
      <c r="U14" s="11"/>
      <c r="V14" s="11"/>
      <c r="W14" s="11"/>
      <c r="X14" s="11"/>
      <c r="Y14" s="11"/>
    </row>
    <row r="15" spans="1:46" ht="20.100000000000001" customHeight="1">
      <c r="A15" s="34" t="s">
        <v>173</v>
      </c>
      <c r="B15" s="136"/>
      <c r="C15" s="136"/>
      <c r="D15" s="136"/>
      <c r="E15" s="11"/>
      <c r="F15" s="11"/>
      <c r="G15" s="11"/>
      <c r="H15" s="11"/>
      <c r="I15" s="11"/>
      <c r="J15" s="11"/>
      <c r="K15" s="11"/>
      <c r="L15" s="11"/>
      <c r="M15" s="11"/>
      <c r="N15" s="11"/>
      <c r="O15" s="11"/>
      <c r="P15" s="11"/>
      <c r="Q15" s="11"/>
      <c r="R15" s="11"/>
      <c r="S15" s="11"/>
      <c r="T15" s="11"/>
      <c r="U15" s="11"/>
      <c r="V15" s="11"/>
      <c r="W15" s="11"/>
      <c r="X15" s="11"/>
      <c r="Y15" s="11"/>
    </row>
    <row r="16" spans="1:46" ht="20.100000000000001" customHeight="1">
      <c r="A16" s="34"/>
      <c r="B16" s="642" t="str">
        <f>IF(Z2=1,"Other Partner",IF(Z2="2 or More","Other Partner-1",""))</f>
        <v/>
      </c>
      <c r="C16" s="642"/>
      <c r="D16" s="642"/>
      <c r="E16" s="152" t="str">
        <f>IF(Z2="2 or More", "Other Partner-2", "")</f>
        <v/>
      </c>
      <c r="F16" s="11"/>
      <c r="G16" s="11"/>
      <c r="H16" s="11"/>
      <c r="I16" s="11"/>
      <c r="J16" s="11"/>
      <c r="K16" s="11"/>
      <c r="L16" s="11"/>
      <c r="M16" s="11"/>
      <c r="N16" s="11"/>
      <c r="O16" s="11"/>
      <c r="P16" s="11"/>
      <c r="Q16" s="11"/>
      <c r="R16" s="11"/>
      <c r="S16" s="11"/>
      <c r="T16" s="11"/>
      <c r="U16" s="11"/>
      <c r="V16" s="11"/>
      <c r="W16" s="11"/>
      <c r="X16" s="11"/>
      <c r="Y16" s="11"/>
    </row>
    <row r="17" spans="1:28" ht="20.100000000000001" customHeight="1">
      <c r="A17" s="12" t="s">
        <v>353</v>
      </c>
      <c r="B17" s="640" t="str">
        <f>IF('Names of Bidder'!D18=0, "", 'Names of Bidder'!D18)</f>
        <v/>
      </c>
      <c r="C17" s="640"/>
      <c r="D17" s="640"/>
      <c r="E17" s="263" t="str">
        <f>IF($Z$2="2 or More", IF('Names of Bidder'!D23=0, "", 'Names of Bidder'!D23), "")</f>
        <v/>
      </c>
      <c r="F17" s="11"/>
      <c r="G17" s="11"/>
      <c r="H17" s="11"/>
      <c r="I17" s="11"/>
      <c r="J17" s="11"/>
      <c r="K17" s="11"/>
      <c r="L17" s="11"/>
      <c r="M17" s="11"/>
      <c r="N17" s="11"/>
      <c r="O17" s="11"/>
      <c r="P17" s="11"/>
      <c r="Q17" s="11"/>
      <c r="R17" s="11"/>
      <c r="S17" s="11"/>
      <c r="T17" s="11"/>
      <c r="U17" s="11"/>
      <c r="V17" s="11"/>
      <c r="W17" s="11"/>
      <c r="X17" s="11"/>
      <c r="Y17" s="11"/>
    </row>
    <row r="18" spans="1:28" ht="20.100000000000001" customHeight="1">
      <c r="A18" s="12" t="s">
        <v>354</v>
      </c>
      <c r="B18" s="640" t="str">
        <f>IF('Names of Bidder'!D19=0, "", 'Names of Bidder'!D19)</f>
        <v/>
      </c>
      <c r="C18" s="640"/>
      <c r="D18" s="640"/>
      <c r="E18" s="263" t="str">
        <f>IF($Z$2="2 or More", IF('Names of Bidder'!D24=0, "", 'Names of Bidder'!D24), "")</f>
        <v/>
      </c>
      <c r="F18" s="11"/>
      <c r="G18" s="11"/>
      <c r="H18" s="11"/>
      <c r="I18" s="11"/>
      <c r="J18" s="11"/>
      <c r="K18" s="11"/>
      <c r="L18" s="11"/>
      <c r="M18" s="11"/>
      <c r="N18" s="11"/>
      <c r="O18" s="11"/>
      <c r="P18" s="11"/>
      <c r="Q18" s="11"/>
      <c r="R18" s="11"/>
      <c r="S18" s="11"/>
      <c r="T18" s="11"/>
      <c r="U18" s="11"/>
      <c r="V18" s="11"/>
      <c r="W18" s="11"/>
      <c r="X18" s="11"/>
      <c r="Y18" s="11"/>
    </row>
    <row r="19" spans="1:28" ht="20.100000000000001" customHeight="1">
      <c r="A19" s="33"/>
      <c r="B19" s="640" t="str">
        <f>IF('Names of Bidder'!D20=0, "", 'Names of Bidder'!D20)</f>
        <v/>
      </c>
      <c r="C19" s="640"/>
      <c r="D19" s="640"/>
      <c r="E19" s="263" t="str">
        <f>IF($Z$2="2 or More", IF('Names of Bidder'!D25=0, "", 'Names of Bidder'!D25), "")</f>
        <v/>
      </c>
      <c r="AA19" s="11"/>
    </row>
    <row r="20" spans="1:28" ht="20.100000000000001" customHeight="1">
      <c r="A20" s="33"/>
      <c r="B20" s="640" t="str">
        <f>IF('Names of Bidder'!D21=0, "", 'Names of Bidder'!D21)</f>
        <v/>
      </c>
      <c r="C20" s="640"/>
      <c r="D20" s="640"/>
      <c r="E20" s="263" t="str">
        <f>IF($Z$2="2 or More", IF('Names of Bidder'!D26=0, "", 'Names of Bidder'!D26), "")</f>
        <v/>
      </c>
      <c r="AA20" s="11"/>
    </row>
    <row r="21" spans="1:28" ht="20.100000000000001" customHeight="1">
      <c r="A21" s="30" t="s">
        <v>347</v>
      </c>
    </row>
    <row r="22" spans="1:28" ht="84" customHeight="1">
      <c r="A22" s="639" t="s">
        <v>348</v>
      </c>
      <c r="B22" s="639"/>
      <c r="C22" s="639"/>
      <c r="D22" s="639"/>
      <c r="E22" s="639"/>
      <c r="F22" s="33"/>
      <c r="G22" s="33"/>
      <c r="H22" s="33"/>
      <c r="I22" s="33"/>
      <c r="J22" s="33"/>
      <c r="K22" s="33"/>
      <c r="L22" s="33"/>
      <c r="M22" s="33"/>
      <c r="N22" s="33"/>
      <c r="O22" s="33"/>
      <c r="P22" s="33"/>
      <c r="Q22" s="33"/>
      <c r="R22" s="33"/>
      <c r="S22" s="33"/>
      <c r="T22" s="33"/>
      <c r="U22" s="33"/>
      <c r="V22" s="33"/>
      <c r="W22" s="33"/>
      <c r="X22" s="33"/>
      <c r="Y22" s="33"/>
      <c r="Z22" s="167"/>
      <c r="AA22" s="35"/>
      <c r="AB22" s="35"/>
    </row>
    <row r="23" spans="1:28" ht="33" customHeight="1">
      <c r="D23" s="38"/>
    </row>
    <row r="24" spans="1:28" ht="33" customHeight="1">
      <c r="A24" s="37" t="s">
        <v>6</v>
      </c>
      <c r="B24" s="72" t="str">
        <f>IF('Names of Bidder'!D35=0, "", 'Names of Bidder'!D35)</f>
        <v/>
      </c>
      <c r="C24" s="34"/>
      <c r="D24" s="38" t="s">
        <v>4</v>
      </c>
      <c r="E24" s="262" t="str">
        <f>IF('Names of Bidder'!D32=0, "", 'Names of Bidder'!D32)</f>
        <v/>
      </c>
      <c r="F24" s="34"/>
      <c r="G24" s="34"/>
      <c r="H24" s="34"/>
      <c r="I24" s="34"/>
      <c r="J24" s="34"/>
      <c r="K24" s="34"/>
      <c r="L24" s="34"/>
      <c r="M24" s="34"/>
      <c r="N24" s="34"/>
      <c r="O24" s="34"/>
      <c r="P24" s="34"/>
      <c r="Q24" s="34"/>
      <c r="R24" s="34"/>
      <c r="S24" s="34"/>
      <c r="T24" s="34"/>
      <c r="U24" s="34"/>
      <c r="V24" s="34"/>
      <c r="W24" s="34"/>
      <c r="X24" s="34"/>
      <c r="Y24" s="34"/>
      <c r="AA24" s="25">
        <f>Basic!B4</f>
        <v>0</v>
      </c>
    </row>
    <row r="25" spans="1:28" ht="33" customHeight="1">
      <c r="A25" s="37" t="s">
        <v>7</v>
      </c>
      <c r="B25" s="262" t="str">
        <f>IF('Names of Bidder'!D36=0, "", 'Names of Bidder'!D36)</f>
        <v/>
      </c>
      <c r="C25" s="34"/>
      <c r="D25" s="38" t="s">
        <v>5</v>
      </c>
      <c r="E25" s="262" t="str">
        <f>IF('Names of Bidder'!D33=0, "", 'Names of Bidder'!D33)</f>
        <v/>
      </c>
      <c r="F25" s="127"/>
      <c r="G25" s="127"/>
      <c r="H25" s="127"/>
      <c r="I25" s="127"/>
      <c r="J25" s="127"/>
      <c r="K25" s="127"/>
      <c r="L25" s="127"/>
      <c r="M25" s="127"/>
      <c r="N25" s="127"/>
      <c r="O25" s="127"/>
      <c r="P25" s="127"/>
      <c r="Q25" s="127"/>
      <c r="R25" s="127"/>
      <c r="S25" s="127"/>
      <c r="T25" s="127"/>
      <c r="U25" s="127"/>
      <c r="V25" s="127"/>
      <c r="W25" s="127"/>
      <c r="X25" s="127"/>
      <c r="Y25" s="127"/>
      <c r="AA25" s="25">
        <f>Basic!B5</f>
        <v>18</v>
      </c>
    </row>
    <row r="26" spans="1:28" ht="33" customHeight="1">
      <c r="C26" s="34"/>
      <c r="D26" s="38"/>
      <c r="F26" s="127"/>
      <c r="G26" s="127"/>
      <c r="H26" s="127"/>
      <c r="I26" s="127"/>
      <c r="J26" s="127"/>
      <c r="K26" s="127"/>
      <c r="L26" s="127"/>
      <c r="M26" s="127"/>
      <c r="N26" s="127"/>
      <c r="O26" s="127"/>
      <c r="P26" s="127"/>
      <c r="Q26" s="127"/>
      <c r="R26" s="127"/>
      <c r="S26" s="127"/>
      <c r="T26" s="127"/>
      <c r="U26" s="127"/>
      <c r="V26" s="127"/>
      <c r="W26" s="127"/>
      <c r="X26" s="127"/>
      <c r="Y26" s="127"/>
    </row>
    <row r="27" spans="1:28" ht="33" customHeight="1">
      <c r="A27" s="34"/>
      <c r="C27" s="34"/>
      <c r="E27" s="34"/>
      <c r="F27" s="34"/>
      <c r="G27" s="34"/>
      <c r="H27" s="34"/>
      <c r="I27" s="34"/>
      <c r="J27" s="34"/>
      <c r="K27" s="34"/>
      <c r="L27" s="34"/>
      <c r="M27" s="34"/>
      <c r="N27" s="34"/>
      <c r="O27" s="34"/>
      <c r="P27" s="34"/>
      <c r="Q27" s="34"/>
      <c r="R27" s="34"/>
      <c r="S27" s="34"/>
      <c r="T27" s="34"/>
      <c r="U27" s="34"/>
      <c r="V27" s="34"/>
      <c r="W27" s="34"/>
      <c r="X27" s="34"/>
      <c r="Y27" s="34"/>
    </row>
    <row r="28" spans="1:28" ht="20.100000000000001" customHeight="1"/>
    <row r="29" spans="1:28" ht="20.100000000000001" customHeight="1">
      <c r="A29" s="39"/>
    </row>
    <row r="30" spans="1:28" ht="20.100000000000001" customHeight="1"/>
    <row r="31" spans="1:28" ht="20.100000000000001" customHeight="1"/>
    <row r="32" spans="1:28" ht="20.100000000000001" customHeight="1">
      <c r="A32" s="39"/>
    </row>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row r="39" spans="1:1" ht="20.100000000000001" customHeight="1"/>
    <row r="40" spans="1:1" ht="20.100000000000001" customHeight="1"/>
  </sheetData>
  <sheetProtection algorithmName="SHA-512" hashValue="4oKV1DnWzaU85jnB7Iva71Lem5g94hknAbzkbiiQJgNmMK7m2OT0mi7NSmfbr22ze38nIZ25I9mlCWEuXtJ5oQ==" saltValue="F3LaOFg/Uf0p/uSaW5LPAw==" spinCount="100000" sheet="1" formatColumns="0" formatRows="0" selectLockedCells="1"/>
  <customSheetViews>
    <customSheetView guid="{298F032C-06C2-4CBE-91F6-31626F220A05}" showPageBreaks="1" showGridLines="0" printArea="1" hiddenColumns="1" view="pageBreakPreview" topLeftCell="A10">
      <selection activeCell="A3" sqref="A3:E3"/>
      <pageMargins left="0.75" right="0.63" top="0.57999999999999996" bottom="0.6" header="0.34" footer="0.35"/>
      <pageSetup scale="97" orientation="portrait" r:id="rId1"/>
      <headerFooter alignWithMargins="0">
        <oddFooter>&amp;R&amp;"Book Antiqua,Bold"&amp;8 Page &amp;P of &amp;N</oddFooter>
      </headerFooter>
    </customSheetView>
    <customSheetView guid="{345DC493-E4B0-4F0D-8EB4-6A65D801E281}" showPageBreaks="1" showGridLines="0" printArea="1" hiddenColumns="1" view="pageBreakPreview">
      <selection activeCell="A3" sqref="A3:E3"/>
      <pageMargins left="0.75" right="0.63" top="0.57999999999999996" bottom="0.6" header="0.34" footer="0.35"/>
      <pageSetup scale="97" orientation="portrait" r:id="rId2"/>
      <headerFooter alignWithMargins="0">
        <oddFooter>&amp;R&amp;"Book Antiqua,Bold"&amp;8 Page &amp;P of &amp;N</oddFooter>
      </headerFooter>
    </customSheetView>
    <customSheetView guid="{35C772BD-8F05-4A18-BEC8-6AF744E22539}" showPageBreaks="1" showGridLines="0" printArea="1" hiddenColumns="1" view="pageBreakPreview" topLeftCell="A19">
      <selection activeCell="E2" sqref="E2"/>
      <pageMargins left="0.75" right="0.63" top="0.57999999999999996" bottom="0.6" header="0.34" footer="0.35"/>
      <pageSetup scale="97" orientation="portrait" r:id="rId3"/>
      <headerFooter alignWithMargins="0">
        <oddFooter>&amp;R&amp;"Book Antiqua,Bold"&amp;8 Page &amp;P of &amp;N</oddFooter>
      </headerFooter>
    </customSheetView>
    <customSheetView guid="{FC200EB0-6614-47DB-96CE-7610471486D9}" showPageBreaks="1" showGridLines="0" printArea="1" hiddenColumns="1" view="pageBreakPreview">
      <selection activeCell="E2" sqref="E2"/>
      <pageMargins left="0.75" right="0.63" top="0.57999999999999996" bottom="0.6" header="0.34" footer="0.35"/>
      <pageSetup scale="97" orientation="portrait" r:id="rId4"/>
      <headerFooter alignWithMargins="0">
        <oddFooter>&amp;R&amp;"Book Antiqua,Bold"&amp;8 Page &amp;P of &amp;N</oddFooter>
      </headerFooter>
    </customSheetView>
    <customSheetView guid="{010B040B-83D1-42E5-9354-A9BE9113BDAC}" showPageBreaks="1" showGridLines="0" printArea="1" hiddenColumns="1" view="pageBreakPreview">
      <selection activeCell="E2" sqref="E2"/>
      <pageMargins left="0.75" right="0.63" top="0.57999999999999996" bottom="0.6" header="0.34" footer="0.35"/>
      <pageSetup scale="97" orientation="portrait" r:id="rId5"/>
      <headerFooter alignWithMargins="0">
        <oddFooter>&amp;R&amp;"Book Antiqua,Bold"&amp;8 Page &amp;P of &amp;N</oddFooter>
      </headerFooter>
    </customSheetView>
    <customSheetView guid="{77353208-2D17-4D2E-ADE3-4F168F350B73}" showPageBreaks="1" showGridLines="0" printArea="1" hiddenColumns="1" view="pageBreakPreview">
      <selection activeCell="L21" sqref="L21"/>
      <pageMargins left="0.75" right="0.63" top="0.57999999999999996" bottom="0.6" header="0.34" footer="0.35"/>
      <pageSetup scale="97" orientation="portrait" r:id="rId6"/>
      <headerFooter alignWithMargins="0">
        <oddFooter>&amp;R&amp;"Book Antiqua,Bold"&amp;8 Page &amp;P of &amp;N</oddFooter>
      </headerFooter>
    </customSheetView>
    <customSheetView guid="{1F125E51-1799-42D0-B41E-DC039BB17D59}" showPageBreaks="1" showGridLines="0" printArea="1" hiddenColumns="1" view="pageBreakPreview">
      <selection activeCell="B18" sqref="B18:D18"/>
      <pageMargins left="0.75" right="0.63" top="0.57999999999999996" bottom="0.6" header="0.34" footer="0.35"/>
      <pageSetup scale="97" orientation="portrait" r:id="rId7"/>
      <headerFooter alignWithMargins="0">
        <oddFooter>&amp;R&amp;"Book Antiqua,Bold"&amp;8 Page &amp;P of &amp;N</oddFooter>
      </headerFooter>
    </customSheetView>
    <customSheetView guid="{14C32814-5A59-4863-9FB1-822FBB75D7D1}" showPageBreaks="1" showGridLines="0" printArea="1" view="pageBreakPreview">
      <selection activeCell="A22" sqref="A22:E22"/>
      <pageMargins left="0.75" right="0.63" top="0.57999999999999996" bottom="0.6" header="0.34" footer="0.35"/>
      <pageSetup scale="97" orientation="portrait" r:id="rId8"/>
      <headerFooter alignWithMargins="0">
        <oddFooter>&amp;R&amp;"Book Antiqua,Bold"&amp;8 Page &amp;P of &amp;N</oddFooter>
      </headerFooter>
    </customSheetView>
    <customSheetView guid="{AA750348-930C-43DE-ADD0-8D60980F5013}" showPageBreaks="1" showGridLines="0" printArea="1" view="pageBreakPreview" topLeftCell="A6">
      <selection activeCell="B75" sqref="B75:C75"/>
      <pageMargins left="0.75" right="0.63" top="0.57999999999999996" bottom="0.6" header="0.34" footer="0.35"/>
      <pageSetup scale="97" orientation="portrait" r:id="rId9"/>
      <headerFooter alignWithMargins="0">
        <oddFooter>&amp;R&amp;"Book Antiqua,Bold"&amp;8 Page &amp;P of &amp;N</oddFooter>
      </headerFooter>
    </customSheetView>
    <customSheetView guid="{CFBF18EC-8277-4311-991B-395AF21BB33B}" showPageBreaks="1" showGridLines="0" printArea="1" view="pageBreakPreview" topLeftCell="A6">
      <selection activeCell="B75" sqref="B75:C75"/>
      <pageMargins left="0.75" right="0.63" top="0.57999999999999996" bottom="0.6" header="0.34" footer="0.35"/>
      <pageSetup scale="97" orientation="portrait" r:id="rId10"/>
      <headerFooter alignWithMargins="0">
        <oddFooter>&amp;R&amp;"Book Antiqua,Bold"&amp;8 Page &amp;P of &amp;N</oddFooter>
      </headerFooter>
    </customSheetView>
    <customSheetView guid="{82C64B11-1F50-45B5-B7BB-9F1DC733C833}" showPageBreaks="1" showGridLines="0" printArea="1" view="pageBreakPreview" topLeftCell="A19">
      <selection activeCell="B75" sqref="B75:C75"/>
      <pageMargins left="0.75" right="0.63" top="0.57999999999999996" bottom="0.6" header="0.34" footer="0.35"/>
      <pageSetup scale="97" orientation="portrait" r:id="rId11"/>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75" right="0.63" top="0.57999999999999996" bottom="0.6" header="0.34" footer="0.35"/>
      <pageSetup scale="97" orientation="portrait" r:id="rId12"/>
      <headerFooter alignWithMargins="0">
        <oddFooter>&amp;R&amp;"Book Antiqua,Bold"&amp;8 Page &amp;P of &amp;N</oddFooter>
      </headerFooter>
    </customSheetView>
    <customSheetView guid="{F9FE2C60-2849-4C32-B532-2B1A89FFA9CD}" showGridLines="0">
      <selection activeCell="G9" sqref="G9"/>
      <pageMargins left="0.75" right="0.63" top="0.57999999999999996" bottom="0.6" header="0.34" footer="0.35"/>
      <pageSetup orientation="portrait" r:id="rId13"/>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CD4CA1A8-824A-452F-BDBA-32A47C1B3013}" showGridLines="0" topLeftCell="A7">
      <selection activeCell="B16" sqref="B16:D16"/>
      <pageMargins left="0.75" right="0.63" top="0.57999999999999996" bottom="0.6" header="0.34" footer="0.35"/>
      <pageSetup orientation="portrait" r:id="rId15"/>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showRuler="0">
      <pageMargins left="0.75" right="0.75" top="0.55000000000000004" bottom="0.64" header="0.34" footer="0.38"/>
      <pageSetup orientation="portrait" r:id="rId17"/>
      <headerFooter alignWithMargins="0">
        <oddFooter>&amp;L&amp;8Tower Package-P238-TW04, TL associated with Phase-I Generation Project in Orissa (Part-C)&amp;R&amp;"Book Antiqua,Bold"&amp;8Attachment-3(JV) TW04  /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T2" sqref="AT2"/>
      <pageMargins left="0.75" right="0.63" top="0.57999999999999996" bottom="0.6" header="0.34" footer="0.35"/>
      <pageSetup orientation="portrait" r:id="rId19"/>
      <headerFooter alignWithMargins="0">
        <oddFooter>&amp;R&amp;"Book Antiqua,Bold"&amp;8 Page &amp;P of &amp;N</oddFooter>
      </headerFooter>
    </customSheetView>
    <customSheetView guid="{7A9EA6D6-4DDF-43D9-92E6-C6AFAD14E266}" showGridLines="0">
      <selection activeCell="E27" sqref="E27"/>
      <pageMargins left="0.75" right="0.63" top="0.57999999999999996" bottom="0.6" header="0.34" footer="0.35"/>
      <pageSetup orientation="portrait" r:id="rId20"/>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21"/>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75" right="0.63" top="0.57999999999999996" bottom="0.6" header="0.34" footer="0.35"/>
      <pageSetup scale="97" orientation="portrait" r:id="rId22"/>
      <headerFooter alignWithMargins="0">
        <oddFooter>&amp;R&amp;"Book Antiqua,Bold"&amp;8 Page &amp;P of &amp;N</oddFooter>
      </headerFooter>
    </customSheetView>
    <customSheetView guid="{82E8A0F5-0020-4355-95CF-28601763A783}" showPageBreaks="1" showGridLines="0" printArea="1" view="pageBreakPreview">
      <selection activeCell="G9" sqref="G9"/>
      <pageMargins left="0.75" right="0.63" top="0.57999999999999996" bottom="0.6" header="0.34" footer="0.35"/>
      <pageSetup scale="97" orientation="portrait" r:id="rId23"/>
      <headerFooter alignWithMargins="0">
        <oddFooter>&amp;R&amp;"Book Antiqua,Bold"&amp;8 Page &amp;P of &amp;N</oddFooter>
      </headerFooter>
    </customSheetView>
    <customSheetView guid="{44C1C443-3199-4288-884A-D16AF7B2CD69}" showPageBreaks="1" showGridLines="0" printArea="1" view="pageBreakPreview">
      <selection activeCell="G9" sqref="G9"/>
      <pageMargins left="0.75" right="0.63" top="0.57999999999999996" bottom="0.6" header="0.34" footer="0.35"/>
      <pageSetup scale="97" orientation="portrait" r:id="rId24"/>
      <headerFooter alignWithMargins="0">
        <oddFooter>&amp;R&amp;"Book Antiqua,Bold"&amp;8 Page &amp;P of &amp;N</oddFooter>
      </headerFooter>
    </customSheetView>
    <customSheetView guid="{CB7CD015-9A92-451A-BEF4-2BC98E3768DD}" showPageBreaks="1" showGridLines="0" printArea="1" view="pageBreakPreview" topLeftCell="A4">
      <selection activeCell="G9" sqref="G9"/>
      <pageMargins left="0.75" right="0.63" top="0.57999999999999996" bottom="0.6" header="0.34" footer="0.35"/>
      <pageSetup scale="97" orientation="portrait" r:id="rId25"/>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scale="97" orientation="portrait" r:id="rId26"/>
      <headerFooter alignWithMargins="0">
        <oddFooter>&amp;R&amp;"Book Antiqua,Bold"&amp;8 Page &amp;P of &amp;N</oddFooter>
      </headerFooter>
    </customSheetView>
    <customSheetView guid="{1E2D7167-D6B7-4690-9A83-BF768C4223A4}" showPageBreaks="1" showGridLines="0" printArea="1" view="pageBreakPreview" topLeftCell="A6">
      <selection activeCell="B75" sqref="B75:C75"/>
      <pageMargins left="0.75" right="0.63" top="0.57999999999999996" bottom="0.6" header="0.34" footer="0.35"/>
      <pageSetup scale="97" orientation="portrait" r:id="rId27"/>
      <headerFooter alignWithMargins="0">
        <oddFooter>&amp;R&amp;"Book Antiqua,Bold"&amp;8 Page &amp;P of &amp;N</oddFooter>
      </headerFooter>
    </customSheetView>
    <customSheetView guid="{13A93EBF-985A-49FD-9FE0-DC75D238EC8C}" showPageBreaks="1" showGridLines="0" printArea="1" view="pageBreakPreview">
      <selection activeCell="A22" sqref="A22:E22"/>
      <pageMargins left="0.75" right="0.63" top="0.57999999999999996" bottom="0.6" header="0.34" footer="0.35"/>
      <pageSetup scale="97" orientation="portrait" r:id="rId28"/>
      <headerFooter alignWithMargins="0">
        <oddFooter>&amp;R&amp;"Book Antiqua,Bold"&amp;8 Page &amp;P of &amp;N</oddFooter>
      </headerFooter>
    </customSheetView>
    <customSheetView guid="{BE615921-12B2-47E1-81BB-292B559B4C46}" showPageBreaks="1" showGridLines="0" printArea="1" hiddenColumns="1" view="pageBreakPreview" topLeftCell="A7">
      <selection activeCell="L13" sqref="L13"/>
      <pageMargins left="0.75" right="0.63" top="0.57999999999999996" bottom="0.6" header="0.34" footer="0.35"/>
      <pageSetup scale="97" orientation="portrait" r:id="rId29"/>
      <headerFooter alignWithMargins="0">
        <oddFooter>&amp;R&amp;"Book Antiqua,Bold"&amp;8 Page &amp;P of &amp;N</oddFooter>
      </headerFooter>
    </customSheetView>
    <customSheetView guid="{D05C69EC-C4A6-4AED-AFBA-A3044FD4B3FB}" showPageBreaks="1" showGridLines="0" printArea="1" hiddenColumns="1" view="pageBreakPreview" topLeftCell="A10">
      <selection activeCell="A3" sqref="A3:E3"/>
      <pageMargins left="0.75" right="0.63" top="0.57999999999999996" bottom="0.6" header="0.34" footer="0.35"/>
      <pageSetup scale="97" orientation="portrait" r:id="rId30"/>
      <headerFooter alignWithMargins="0">
        <oddFooter>&amp;R&amp;"Book Antiqua,Bold"&amp;8 Page &amp;P of &amp;N</oddFooter>
      </headerFooter>
    </customSheetView>
    <customSheetView guid="{8CF338B0-8CA3-4AF4-816D-CB7A6D8E33BC}" showPageBreaks="1" showGridLines="0" printArea="1" hiddenColumns="1" view="pageBreakPreview" topLeftCell="A19">
      <selection activeCell="B18" sqref="B18:D18"/>
      <pageMargins left="0.75" right="0.63" top="0.57999999999999996" bottom="0.6" header="0.34" footer="0.35"/>
      <pageSetup scale="97" orientation="portrait" r:id="rId31"/>
      <headerFooter alignWithMargins="0">
        <oddFooter>&amp;R&amp;"Book Antiqua,Bold"&amp;8 Page &amp;P of &amp;N</oddFooter>
      </headerFooter>
    </customSheetView>
    <customSheetView guid="{B07CB001-8FAF-40AD-8AD5-A65A64B33B35}" showPageBreaks="1" showGridLines="0" printArea="1" hiddenColumns="1" view="pageBreakPreview">
      <selection activeCell="L21" sqref="L21"/>
      <pageMargins left="0.75" right="0.63" top="0.57999999999999996" bottom="0.6" header="0.34" footer="0.35"/>
      <pageSetup scale="97" orientation="portrait" r:id="rId32"/>
      <headerFooter alignWithMargins="0">
        <oddFooter>&amp;R&amp;"Book Antiqua,Bold"&amp;8 Page &amp;P of &amp;N</oddFooter>
      </headerFooter>
    </customSheetView>
    <customSheetView guid="{4D67A8FB-66CE-4EFD-8932-C754BE25ED43}" showPageBreaks="1" showGridLines="0" printArea="1" hiddenColumns="1" view="pageBreakPreview">
      <selection activeCell="E2" sqref="E2"/>
      <pageMargins left="0.75" right="0.63" top="0.57999999999999996" bottom="0.6" header="0.34" footer="0.35"/>
      <pageSetup scale="97" orientation="portrait" r:id="rId33"/>
      <headerFooter alignWithMargins="0">
        <oddFooter>&amp;R&amp;"Book Antiqua,Bold"&amp;8 Page &amp;P of &amp;N</oddFooter>
      </headerFooter>
    </customSheetView>
    <customSheetView guid="{0D490C87-B003-4943-9825-ACE0B8E7CC06}" showPageBreaks="1" showGridLines="0" printArea="1" hiddenColumns="1" view="pageBreakPreview" topLeftCell="A7">
      <selection activeCell="E2" sqref="E2"/>
      <pageMargins left="0.75" right="0.63" top="0.57999999999999996" bottom="0.6" header="0.34" footer="0.35"/>
      <pageSetup scale="97" orientation="portrait" r:id="rId34"/>
      <headerFooter alignWithMargins="0">
        <oddFooter>&amp;R&amp;"Book Antiqua,Bold"&amp;8 Page &amp;P of &amp;N</oddFooter>
      </headerFooter>
    </customSheetView>
    <customSheetView guid="{012A8702-091E-4FD1-8E26-12B65B8B3B8C}" showPageBreaks="1" showGridLines="0" printArea="1" hiddenColumns="1" view="pageBreakPreview" topLeftCell="A7">
      <selection activeCell="E2" sqref="E2"/>
      <pageMargins left="0.75" right="0.63" top="0.57999999999999996" bottom="0.6" header="0.34" footer="0.35"/>
      <pageSetup scale="97" orientation="portrait" r:id="rId35"/>
      <headerFooter alignWithMargins="0">
        <oddFooter>&amp;R&amp;"Book Antiqua,Bold"&amp;8 Page &amp;P of &amp;N</oddFooter>
      </headerFooter>
    </customSheetView>
    <customSheetView guid="{CD28740F-9825-447C-B887-B18F0232D126}" showPageBreaks="1" showGridLines="0" printArea="1" hiddenColumns="1" view="pageBreakPreview">
      <selection activeCell="A5" sqref="A5:E5"/>
      <pageMargins left="0.75" right="0.63" top="0.57999999999999996" bottom="0.6" header="0.34" footer="0.35"/>
      <pageSetup scale="97" orientation="portrait" r:id="rId36"/>
      <headerFooter alignWithMargins="0">
        <oddFooter>&amp;R&amp;"Book Antiqua,Bold"&amp;8 Page &amp;P of &amp;N</oddFooter>
      </headerFooter>
    </customSheetView>
    <customSheetView guid="{0064F3C0-5DFF-4992-B9AD-EC91C5FD9BD7}" showPageBreaks="1" showGridLines="0" printArea="1" hiddenColumns="1" view="pageBreakPreview" topLeftCell="A10">
      <selection activeCell="A3" sqref="A3:E3"/>
      <pageMargins left="0.75" right="0.63" top="0.57999999999999996" bottom="0.6" header="0.34" footer="0.35"/>
      <pageSetup scale="97" orientation="portrait" r:id="rId37"/>
      <headerFooter alignWithMargins="0">
        <oddFooter>&amp;R&amp;"Book Antiqua,Bold"&amp;8 Page &amp;P of &amp;N</oddFooter>
      </headerFooter>
    </customSheetView>
  </customSheetViews>
  <mergeCells count="14">
    <mergeCell ref="A8:D8"/>
    <mergeCell ref="A3:E3"/>
    <mergeCell ref="A5:E5"/>
    <mergeCell ref="A22:E22"/>
    <mergeCell ref="B9:D9"/>
    <mergeCell ref="B10:D10"/>
    <mergeCell ref="B11:D11"/>
    <mergeCell ref="B12:D12"/>
    <mergeCell ref="B20:D20"/>
    <mergeCell ref="A14:E14"/>
    <mergeCell ref="B17:D17"/>
    <mergeCell ref="B18:D18"/>
    <mergeCell ref="B19:D19"/>
    <mergeCell ref="B16:D16"/>
  </mergeCells>
  <phoneticPr fontId="6" type="noConversion"/>
  <conditionalFormatting sqref="A15:A19 B15:E20">
    <cfRule type="expression" dxfId="36" priority="2" stopIfTrue="1">
      <formula>$Z$2=0</formula>
    </cfRule>
  </conditionalFormatting>
  <conditionalFormatting sqref="A22:E22">
    <cfRule type="expression" dxfId="35" priority="3" stopIfTrue="1">
      <formula>$Z$1="Sole Bidder"</formula>
    </cfRule>
  </conditionalFormatting>
  <conditionalFormatting sqref="A15:XFD20">
    <cfRule type="expression" dxfId="34" priority="1" stopIfTrue="1">
      <formula>$F$8=1</formula>
    </cfRule>
  </conditionalFormatting>
  <pageMargins left="0.75" right="0.63" top="0.57999999999999996" bottom="0.6" header="0.34" footer="0.35"/>
  <pageSetup scale="97" orientation="portrait" r:id="rId38"/>
  <headerFooter alignWithMargins="0">
    <oddFooter>&amp;R&amp;"Book Antiqua,Bold"&amp;8 Page &amp;P of &amp;N</oddFooter>
  </headerFooter>
  <drawing r:id="rId3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pageSetUpPr fitToPage="1"/>
  </sheetPr>
  <dimension ref="A1:X340"/>
  <sheetViews>
    <sheetView showGridLines="0" showZeros="0" view="pageBreakPreview" zoomScaleNormal="100" zoomScaleSheetLayoutView="100" workbookViewId="0">
      <selection activeCell="G9" sqref="G9"/>
    </sheetView>
  </sheetViews>
  <sheetFormatPr defaultRowHeight="15.75"/>
  <cols>
    <col min="1" max="1" width="14.28515625" style="370" customWidth="1"/>
    <col min="2" max="2" width="13.85546875" style="370" customWidth="1"/>
    <col min="3" max="3" width="11.42578125" style="370" customWidth="1"/>
    <col min="4" max="4" width="12.85546875" style="370" customWidth="1"/>
    <col min="5" max="5" width="17" style="370" customWidth="1"/>
    <col min="6" max="6" width="16" style="370" customWidth="1"/>
    <col min="7" max="7" width="15.42578125" style="370" customWidth="1"/>
    <col min="8" max="8" width="16" style="370" customWidth="1"/>
    <col min="9" max="9" width="15.28515625" style="370" customWidth="1"/>
    <col min="10" max="10" width="11.85546875" style="370" customWidth="1"/>
    <col min="11" max="11" width="19.42578125" style="370" customWidth="1"/>
    <col min="12" max="12" width="16.42578125" style="370" customWidth="1"/>
    <col min="13" max="13" width="11.85546875" style="370" customWidth="1"/>
    <col min="14" max="14" width="10.42578125" style="370" customWidth="1"/>
    <col min="15" max="15" width="11.42578125" style="370" customWidth="1"/>
    <col min="16" max="16" width="10.7109375" style="370" customWidth="1"/>
    <col min="17" max="17" width="13.7109375" style="370" customWidth="1"/>
    <col min="18" max="20" width="9.140625" style="370"/>
    <col min="21" max="21" width="13.5703125" style="370" customWidth="1"/>
    <col min="22" max="16384" width="9.140625" style="370"/>
  </cols>
  <sheetData>
    <row r="1" spans="1:9" ht="24" customHeight="1">
      <c r="A1" s="367" t="str">
        <f>Basic!A3&amp;Basic!B3</f>
        <v>Specification No. :SR-I/C&amp;M/WC-4356(SR1/NT/W-AIS/DOM/B00/25/11800
(RFx: 5002004743)</v>
      </c>
      <c r="B1" s="368"/>
      <c r="C1" s="368"/>
      <c r="D1" s="368"/>
      <c r="E1" s="368"/>
      <c r="F1" s="368"/>
      <c r="G1" s="368"/>
      <c r="H1" s="368"/>
      <c r="I1" s="369" t="s">
        <v>561</v>
      </c>
    </row>
    <row r="2" spans="1:9" ht="15.75" customHeight="1"/>
    <row r="3" spans="1:9" ht="91.5" customHeight="1">
      <c r="A3" s="637" t="str">
        <f>Basic!B1</f>
        <v xml:space="preserve">WC-4356: Augmentation of transformation capacity at 400/220KV Nagarjunasgar substation in Andhrapradesh by 1X500MVA, 400/220KV ICT(4th) and Conversion of 80MVAR fixed line reactor at Nellore end on Vijayawada- Nellore 400KV D/C line(line-2) to switchable line reactor along with NGR and its bypassing scheme </v>
      </c>
      <c r="B3" s="637"/>
      <c r="C3" s="637"/>
      <c r="D3" s="637"/>
      <c r="E3" s="637"/>
      <c r="F3" s="637"/>
      <c r="G3" s="637"/>
      <c r="H3" s="637"/>
      <c r="I3" s="637"/>
    </row>
    <row r="5" spans="1:9" ht="21.75" customHeight="1">
      <c r="A5" s="842" t="s">
        <v>356</v>
      </c>
      <c r="B5" s="842"/>
      <c r="C5" s="842"/>
      <c r="D5" s="842"/>
      <c r="E5" s="842"/>
      <c r="F5" s="842"/>
      <c r="G5" s="842"/>
      <c r="H5" s="842"/>
      <c r="I5" s="842"/>
    </row>
    <row r="7" spans="1:9" ht="16.5">
      <c r="A7" s="371" t="s">
        <v>562</v>
      </c>
      <c r="F7" s="372" t="s">
        <v>352</v>
      </c>
      <c r="G7" s="373"/>
    </row>
    <row r="8" spans="1:9" ht="33.75" customHeight="1">
      <c r="A8" s="843" t="str">
        <f>'Attach 3(JV)'!A8</f>
        <v/>
      </c>
      <c r="B8" s="843"/>
      <c r="C8" s="843"/>
      <c r="D8" s="843"/>
      <c r="E8" s="843"/>
      <c r="F8" s="374" t="str">
        <f>+Basic!A8</f>
        <v>Contract &amp; Materials Dept.,</v>
      </c>
      <c r="G8" s="375"/>
    </row>
    <row r="9" spans="1:9" ht="18" customHeight="1">
      <c r="A9" s="371" t="s">
        <v>563</v>
      </c>
      <c r="B9" s="844" t="str">
        <f>'Attach 3(JV)'!B9</f>
        <v/>
      </c>
      <c r="C9" s="844"/>
      <c r="D9" s="844"/>
      <c r="F9" s="374" t="s">
        <v>355</v>
      </c>
      <c r="G9" s="375"/>
    </row>
    <row r="10" spans="1:9" ht="18" customHeight="1">
      <c r="A10" s="371" t="s">
        <v>564</v>
      </c>
      <c r="B10" s="845" t="str">
        <f>'Attach 3(JV)'!B10</f>
        <v/>
      </c>
      <c r="C10" s="845"/>
      <c r="D10" s="845"/>
      <c r="F10" s="374" t="str">
        <f>+Basic!A10</f>
        <v>Kavadiguda Main Road,</v>
      </c>
      <c r="G10" s="375"/>
    </row>
    <row r="11" spans="1:9" ht="17.25" customHeight="1">
      <c r="B11" s="845" t="str">
        <f>'Attach 3(JV)'!B11</f>
        <v/>
      </c>
      <c r="C11" s="845"/>
      <c r="D11" s="845"/>
      <c r="F11" s="374" t="str">
        <f>+Basic!A11</f>
        <v>Secunderabad -500080.</v>
      </c>
      <c r="G11" s="375"/>
    </row>
    <row r="12" spans="1:9">
      <c r="B12" s="739" t="str">
        <f>'Attach 3(JV)'!B12</f>
        <v/>
      </c>
      <c r="C12" s="739"/>
      <c r="D12" s="739"/>
    </row>
    <row r="13" spans="1:9">
      <c r="A13" s="370" t="s">
        <v>347</v>
      </c>
    </row>
    <row r="15" spans="1:9" ht="27" customHeight="1">
      <c r="A15" s="851" t="s">
        <v>633</v>
      </c>
      <c r="B15" s="851"/>
      <c r="C15" s="851"/>
      <c r="D15" s="851"/>
      <c r="E15" s="851"/>
      <c r="F15" s="851"/>
      <c r="G15" s="851"/>
      <c r="H15" s="851"/>
      <c r="I15" s="851"/>
    </row>
    <row r="16" spans="1:9" ht="9.75" hidden="1" customHeight="1"/>
    <row r="17" spans="1:10" ht="36.75" hidden="1" customHeight="1">
      <c r="A17" s="852"/>
      <c r="B17" s="852"/>
      <c r="C17" s="852"/>
      <c r="D17" s="852"/>
      <c r="E17" s="852"/>
      <c r="F17" s="852"/>
      <c r="G17" s="852"/>
      <c r="H17" s="852"/>
      <c r="I17" s="853"/>
      <c r="J17" s="503">
        <f>+'Names of Bidder'!G9</f>
        <v>1</v>
      </c>
    </row>
    <row r="18" spans="1:10" ht="17.25" hidden="1" customHeight="1">
      <c r="A18" s="376"/>
      <c r="B18" s="737"/>
      <c r="C18" s="737"/>
      <c r="D18" s="737"/>
      <c r="E18" s="737"/>
      <c r="F18" s="737"/>
      <c r="G18" s="737"/>
      <c r="H18" s="737"/>
      <c r="I18" s="737"/>
    </row>
    <row r="19" spans="1:10" ht="25.5" hidden="1" customHeight="1">
      <c r="A19" s="737"/>
      <c r="B19" s="737"/>
      <c r="C19" s="737"/>
      <c r="D19" s="737"/>
      <c r="E19" s="737"/>
      <c r="F19" s="737"/>
      <c r="G19" s="737"/>
      <c r="H19" s="737"/>
      <c r="I19" s="737"/>
    </row>
    <row r="20" spans="1:10" ht="12.75" hidden="1" customHeight="1">
      <c r="A20" s="377"/>
      <c r="B20" s="377"/>
      <c r="C20" s="377"/>
      <c r="D20" s="377"/>
      <c r="E20" s="377"/>
      <c r="F20" s="377"/>
      <c r="G20" s="377"/>
      <c r="H20" s="377"/>
      <c r="I20" s="377"/>
    </row>
    <row r="21" spans="1:10" ht="26.25" hidden="1" customHeight="1">
      <c r="A21" s="684"/>
      <c r="B21" s="684"/>
      <c r="C21" s="684"/>
      <c r="D21" s="684"/>
      <c r="E21" s="684"/>
      <c r="F21" s="684"/>
      <c r="G21" s="684"/>
      <c r="H21" s="684"/>
      <c r="I21" s="684"/>
      <c r="J21" s="378"/>
    </row>
    <row r="22" spans="1:10" ht="26.25" hidden="1" customHeight="1">
      <c r="A22" s="379"/>
      <c r="B22" s="684"/>
      <c r="C22" s="684"/>
      <c r="D22" s="684"/>
      <c r="E22" s="684"/>
      <c r="F22" s="684"/>
      <c r="G22" s="684"/>
      <c r="H22" s="684"/>
      <c r="I22" s="684"/>
      <c r="J22" s="378"/>
    </row>
    <row r="23" spans="1:10" ht="26.25" hidden="1" customHeight="1">
      <c r="A23" s="380"/>
      <c r="B23" s="850"/>
      <c r="C23" s="850"/>
      <c r="D23" s="850"/>
      <c r="E23" s="850"/>
      <c r="F23" s="850"/>
      <c r="G23" s="850"/>
      <c r="H23" s="850"/>
      <c r="I23" s="850"/>
    </row>
    <row r="24" spans="1:10" ht="26.25" hidden="1" customHeight="1">
      <c r="A24" s="380"/>
      <c r="B24" s="850"/>
      <c r="C24" s="850"/>
      <c r="D24" s="850"/>
      <c r="E24" s="850"/>
      <c r="F24" s="850"/>
      <c r="G24" s="850"/>
      <c r="H24" s="850"/>
      <c r="I24" s="850"/>
    </row>
    <row r="25" spans="1:10" ht="41.25" hidden="1" customHeight="1">
      <c r="A25" s="380"/>
      <c r="B25" s="850"/>
      <c r="C25" s="850"/>
      <c r="D25" s="850"/>
      <c r="E25" s="850"/>
      <c r="F25" s="850"/>
      <c r="G25" s="850"/>
      <c r="H25" s="850"/>
      <c r="I25" s="850"/>
    </row>
    <row r="26" spans="1:10" ht="9.75" hidden="1" customHeight="1">
      <c r="A26" s="380"/>
      <c r="B26" s="378"/>
      <c r="C26" s="378"/>
      <c r="D26" s="378"/>
      <c r="E26" s="378"/>
      <c r="F26" s="378"/>
      <c r="G26" s="378"/>
      <c r="H26" s="378"/>
      <c r="I26" s="378"/>
      <c r="J26" s="378"/>
    </row>
    <row r="27" spans="1:10" ht="25.5" hidden="1" customHeight="1">
      <c r="A27" s="379"/>
      <c r="B27" s="834"/>
      <c r="C27" s="834"/>
      <c r="D27" s="834"/>
      <c r="E27" s="834"/>
      <c r="F27" s="834"/>
      <c r="G27" s="834"/>
      <c r="H27" s="834"/>
      <c r="I27" s="834"/>
      <c r="J27" s="378"/>
    </row>
    <row r="28" spans="1:10" ht="24.75" hidden="1" customHeight="1">
      <c r="A28" s="380"/>
      <c r="B28" s="684"/>
      <c r="C28" s="684"/>
      <c r="D28" s="684"/>
      <c r="E28" s="684"/>
      <c r="F28" s="684"/>
      <c r="G28" s="684"/>
      <c r="H28" s="684"/>
      <c r="I28" s="684"/>
      <c r="J28" s="378"/>
    </row>
    <row r="29" spans="1:10" ht="24.75" hidden="1" customHeight="1">
      <c r="A29" s="380"/>
      <c r="B29" s="684"/>
      <c r="C29" s="684"/>
      <c r="D29" s="684"/>
      <c r="E29" s="684"/>
      <c r="F29" s="684"/>
      <c r="G29" s="684"/>
      <c r="H29" s="684"/>
      <c r="I29" s="684"/>
      <c r="J29" s="378"/>
    </row>
    <row r="30" spans="1:10" ht="20.25" hidden="1" customHeight="1">
      <c r="A30" s="378"/>
      <c r="B30" s="740"/>
      <c r="C30" s="740"/>
      <c r="D30" s="740"/>
      <c r="E30" s="740"/>
      <c r="F30" s="740"/>
      <c r="G30" s="740"/>
      <c r="H30" s="740"/>
      <c r="I30" s="740"/>
      <c r="J30" s="378"/>
    </row>
    <row r="31" spans="1:10" ht="14.25" hidden="1" customHeight="1">
      <c r="A31" s="378"/>
      <c r="B31" s="468"/>
      <c r="C31" s="468"/>
      <c r="D31" s="468"/>
      <c r="E31" s="468"/>
      <c r="F31" s="468"/>
      <c r="G31" s="468"/>
      <c r="H31" s="468"/>
      <c r="I31" s="468"/>
      <c r="J31" s="378"/>
    </row>
    <row r="32" spans="1:10" s="383" customFormat="1" ht="24.75" hidden="1" customHeight="1">
      <c r="A32" s="381"/>
      <c r="B32" s="810"/>
      <c r="C32" s="810"/>
      <c r="D32" s="810"/>
      <c r="E32" s="810"/>
      <c r="F32" s="810"/>
      <c r="G32" s="810"/>
      <c r="H32" s="810"/>
      <c r="I32" s="810"/>
      <c r="J32" s="382"/>
    </row>
    <row r="33" spans="1:12" ht="24" hidden="1" customHeight="1">
      <c r="A33" s="378"/>
      <c r="B33" s="834"/>
      <c r="C33" s="834"/>
      <c r="D33" s="834"/>
      <c r="E33" s="834"/>
      <c r="F33" s="834"/>
      <c r="G33" s="834"/>
      <c r="H33" s="834"/>
      <c r="I33" s="834"/>
      <c r="J33" s="378"/>
    </row>
    <row r="34" spans="1:12" ht="54" hidden="1" customHeight="1">
      <c r="A34" s="378"/>
      <c r="B34" s="684"/>
      <c r="C34" s="684"/>
      <c r="D34" s="684"/>
      <c r="E34" s="684"/>
      <c r="F34" s="684"/>
      <c r="G34" s="684"/>
      <c r="H34" s="684"/>
      <c r="I34" s="684"/>
      <c r="J34" s="378"/>
    </row>
    <row r="35" spans="1:12" hidden="1"/>
    <row r="36" spans="1:12" ht="19.5" hidden="1" customHeight="1">
      <c r="A36" s="837"/>
      <c r="B36" s="652"/>
      <c r="C36" s="786"/>
      <c r="D36" s="652"/>
      <c r="E36" s="654"/>
      <c r="F36" s="652"/>
      <c r="G36" s="654"/>
      <c r="H36" s="652"/>
      <c r="I36" s="654"/>
      <c r="J36" s="378"/>
      <c r="K36" s="370">
        <f>J17</f>
        <v>1</v>
      </c>
      <c r="L36" s="370">
        <f>+'Names of Bidder'!D10</f>
        <v>1</v>
      </c>
    </row>
    <row r="37" spans="1:12" ht="20.25" hidden="1" customHeight="1">
      <c r="A37" s="838"/>
      <c r="B37" s="839"/>
      <c r="C37" s="840"/>
      <c r="D37" s="839"/>
      <c r="E37" s="841"/>
      <c r="F37" s="839"/>
      <c r="G37" s="841"/>
      <c r="H37" s="839"/>
      <c r="I37" s="841"/>
      <c r="J37" s="378"/>
    </row>
    <row r="38" spans="1:12" ht="30.75" hidden="1" customHeight="1">
      <c r="A38" s="384"/>
      <c r="B38" s="824"/>
      <c r="C38" s="824"/>
      <c r="D38" s="824"/>
      <c r="E38" s="824"/>
      <c r="F38" s="835"/>
      <c r="G38" s="836"/>
      <c r="H38" s="835"/>
      <c r="I38" s="836"/>
      <c r="J38" s="378"/>
    </row>
    <row r="39" spans="1:12" ht="15.75" hidden="1" customHeight="1">
      <c r="A39" s="825"/>
      <c r="B39" s="828"/>
      <c r="C39" s="792"/>
      <c r="D39" s="820"/>
      <c r="E39" s="821"/>
      <c r="F39" s="832"/>
      <c r="G39" s="833"/>
      <c r="H39" s="821"/>
      <c r="I39" s="821"/>
      <c r="J39" s="378"/>
    </row>
    <row r="40" spans="1:12" ht="15.75" hidden="1" customHeight="1">
      <c r="A40" s="826"/>
      <c r="B40" s="829"/>
      <c r="C40" s="770"/>
      <c r="D40" s="820"/>
      <c r="E40" s="821"/>
      <c r="F40" s="821"/>
      <c r="G40" s="821"/>
      <c r="H40" s="821"/>
      <c r="I40" s="821"/>
      <c r="J40" s="378"/>
    </row>
    <row r="41" spans="1:12" ht="25.5" hidden="1" customHeight="1">
      <c r="A41" s="827"/>
      <c r="B41" s="830"/>
      <c r="C41" s="831"/>
      <c r="D41" s="820"/>
      <c r="E41" s="821"/>
      <c r="F41" s="821"/>
      <c r="G41" s="821"/>
      <c r="H41" s="821"/>
      <c r="I41" s="821"/>
      <c r="J41" s="378"/>
    </row>
    <row r="42" spans="1:12" ht="18.75" hidden="1" customHeight="1">
      <c r="A42" s="384"/>
      <c r="B42" s="824"/>
      <c r="C42" s="824"/>
      <c r="D42" s="820"/>
      <c r="E42" s="821"/>
      <c r="F42" s="820"/>
      <c r="G42" s="821"/>
      <c r="H42" s="820"/>
      <c r="I42" s="821"/>
      <c r="J42" s="378"/>
    </row>
    <row r="43" spans="1:12" ht="20.25" hidden="1" customHeight="1">
      <c r="A43" s="384"/>
      <c r="B43" s="824"/>
      <c r="C43" s="824"/>
      <c r="D43" s="820"/>
      <c r="E43" s="821"/>
      <c r="F43" s="821"/>
      <c r="G43" s="821"/>
      <c r="H43" s="821"/>
      <c r="I43" s="821"/>
      <c r="J43" s="378"/>
    </row>
    <row r="44" spans="1:12" ht="19.5" hidden="1" customHeight="1">
      <c r="A44" s="385"/>
      <c r="B44" s="824"/>
      <c r="C44" s="824"/>
      <c r="D44" s="820"/>
      <c r="E44" s="821"/>
      <c r="F44" s="821"/>
      <c r="G44" s="821"/>
      <c r="H44" s="821"/>
      <c r="I44" s="821"/>
    </row>
    <row r="45" spans="1:12" ht="51.75" hidden="1" customHeight="1">
      <c r="A45" s="384"/>
      <c r="B45" s="824"/>
      <c r="C45" s="824"/>
      <c r="D45" s="820"/>
      <c r="E45" s="821"/>
      <c r="F45" s="821"/>
      <c r="G45" s="821"/>
      <c r="H45" s="821"/>
      <c r="I45" s="821"/>
      <c r="J45" s="378"/>
    </row>
    <row r="46" spans="1:12" ht="49.5" hidden="1" customHeight="1">
      <c r="A46" s="384"/>
      <c r="B46" s="824"/>
      <c r="C46" s="824"/>
      <c r="D46" s="820"/>
      <c r="E46" s="821"/>
      <c r="F46" s="821"/>
      <c r="G46" s="821"/>
      <c r="H46" s="821"/>
      <c r="I46" s="821"/>
      <c r="J46" s="378"/>
    </row>
    <row r="47" spans="1:12" ht="18" hidden="1" customHeight="1">
      <c r="A47" s="384"/>
      <c r="B47" s="824"/>
      <c r="C47" s="824"/>
      <c r="D47" s="820"/>
      <c r="E47" s="821"/>
      <c r="F47" s="821"/>
      <c r="G47" s="821"/>
      <c r="H47" s="821"/>
      <c r="I47" s="821"/>
      <c r="J47" s="378"/>
    </row>
    <row r="48" spans="1:12" ht="18" hidden="1" customHeight="1">
      <c r="A48" s="386"/>
      <c r="B48" s="387"/>
      <c r="C48" s="388"/>
      <c r="D48" s="820"/>
      <c r="E48" s="821"/>
      <c r="F48" s="821"/>
      <c r="G48" s="821"/>
      <c r="H48" s="821"/>
      <c r="I48" s="821"/>
      <c r="J48" s="378"/>
    </row>
    <row r="49" spans="1:24" ht="18" hidden="1" customHeight="1">
      <c r="A49" s="386"/>
      <c r="B49" s="387"/>
      <c r="C49" s="388"/>
      <c r="D49" s="820"/>
      <c r="E49" s="821"/>
      <c r="F49" s="821"/>
      <c r="G49" s="821"/>
      <c r="H49" s="821"/>
      <c r="I49" s="821"/>
      <c r="J49" s="378"/>
    </row>
    <row r="50" spans="1:24" ht="18" hidden="1" customHeight="1">
      <c r="A50" s="389"/>
      <c r="B50" s="387"/>
      <c r="C50" s="390"/>
      <c r="D50" s="781"/>
      <c r="E50" s="822"/>
      <c r="F50" s="822"/>
      <c r="G50" s="822"/>
      <c r="H50" s="822"/>
      <c r="I50" s="822"/>
    </row>
    <row r="51" spans="1:24" ht="35.25" hidden="1" customHeight="1">
      <c r="A51" s="378"/>
      <c r="B51" s="667"/>
      <c r="C51" s="667"/>
      <c r="D51" s="667"/>
      <c r="E51" s="667"/>
      <c r="F51" s="667"/>
      <c r="G51" s="667"/>
      <c r="H51" s="667"/>
      <c r="I51" s="667"/>
      <c r="J51" s="378"/>
    </row>
    <row r="52" spans="1:24" ht="13.5" hidden="1" customHeight="1">
      <c r="A52" s="378"/>
      <c r="B52" s="469"/>
      <c r="C52" s="469"/>
      <c r="D52" s="469"/>
      <c r="E52" s="469"/>
      <c r="F52" s="469"/>
      <c r="G52" s="469"/>
      <c r="H52" s="469"/>
      <c r="I52" s="469"/>
      <c r="J52" s="378"/>
    </row>
    <row r="53" spans="1:24" ht="20.25" hidden="1" customHeight="1">
      <c r="A53" s="391"/>
      <c r="B53" s="812"/>
      <c r="C53" s="812"/>
      <c r="D53" s="812"/>
      <c r="E53" s="812"/>
      <c r="F53" s="812"/>
      <c r="G53" s="812"/>
      <c r="H53" s="812"/>
      <c r="I53" s="812"/>
      <c r="J53" s="378"/>
    </row>
    <row r="54" spans="1:24" ht="9.75" hidden="1" customHeight="1">
      <c r="A54" s="378"/>
      <c r="B54" s="378"/>
      <c r="C54" s="378"/>
      <c r="D54" s="378"/>
      <c r="E54" s="378"/>
      <c r="F54" s="378"/>
      <c r="G54" s="378"/>
      <c r="H54" s="378"/>
      <c r="I54" s="378"/>
      <c r="J54" s="378"/>
    </row>
    <row r="55" spans="1:24" ht="26.25" hidden="1" customHeight="1">
      <c r="A55" s="392"/>
      <c r="B55" s="810"/>
      <c r="C55" s="810"/>
      <c r="D55" s="810"/>
      <c r="E55" s="810"/>
      <c r="F55" s="810"/>
      <c r="G55" s="810"/>
      <c r="H55" s="810"/>
      <c r="I55" s="810"/>
      <c r="J55" s="378"/>
    </row>
    <row r="56" spans="1:24" ht="202.5" hidden="1" customHeight="1">
      <c r="A56" s="393"/>
      <c r="B56" s="813"/>
      <c r="C56" s="813"/>
      <c r="D56" s="813"/>
      <c r="E56" s="813"/>
      <c r="F56" s="813"/>
      <c r="G56" s="813"/>
      <c r="H56" s="813"/>
      <c r="I56" s="813"/>
      <c r="J56" s="378"/>
    </row>
    <row r="57" spans="1:24" ht="56.25" hidden="1" customHeight="1">
      <c r="A57" s="394"/>
      <c r="B57" s="741"/>
      <c r="C57" s="742"/>
      <c r="D57" s="742"/>
      <c r="E57" s="742"/>
      <c r="F57" s="742"/>
      <c r="G57" s="742"/>
      <c r="H57" s="742"/>
      <c r="I57" s="743"/>
      <c r="J57" s="378"/>
    </row>
    <row r="58" spans="1:24" ht="27.75" hidden="1" customHeight="1">
      <c r="A58" s="394"/>
      <c r="B58" s="470"/>
      <c r="C58" s="471"/>
      <c r="D58" s="471"/>
      <c r="E58" s="471"/>
      <c r="F58" s="471"/>
      <c r="G58" s="471"/>
      <c r="H58" s="471"/>
      <c r="I58" s="472"/>
      <c r="J58" s="378"/>
    </row>
    <row r="59" spans="1:24" ht="18.75" hidden="1" customHeight="1">
      <c r="A59" s="748"/>
      <c r="B59" s="749"/>
      <c r="C59" s="749"/>
      <c r="D59" s="749"/>
      <c r="E59" s="749"/>
      <c r="F59" s="749"/>
      <c r="G59" s="749"/>
      <c r="H59" s="749"/>
      <c r="I59" s="750"/>
    </row>
    <row r="60" spans="1:24" ht="24.75" hidden="1" customHeight="1">
      <c r="B60" s="814"/>
      <c r="C60" s="815"/>
      <c r="D60" s="815"/>
      <c r="E60" s="815"/>
      <c r="F60" s="815"/>
      <c r="G60" s="815"/>
      <c r="H60" s="815"/>
      <c r="I60" s="816"/>
    </row>
    <row r="61" spans="1:24" ht="27" hidden="1" customHeight="1">
      <c r="A61" s="378"/>
      <c r="B61" s="817"/>
      <c r="C61" s="817"/>
      <c r="D61" s="817"/>
      <c r="E61" s="817"/>
      <c r="F61" s="817"/>
      <c r="G61" s="817"/>
      <c r="H61" s="817"/>
      <c r="I61" s="817"/>
      <c r="J61" s="378"/>
    </row>
    <row r="62" spans="1:24" ht="38.25" hidden="1" customHeight="1">
      <c r="A62" s="396"/>
      <c r="B62" s="818"/>
      <c r="C62" s="818"/>
      <c r="D62" s="818"/>
      <c r="E62" s="818"/>
      <c r="F62" s="823"/>
      <c r="G62" s="823"/>
      <c r="H62" s="823"/>
      <c r="I62" s="823"/>
      <c r="J62" s="397">
        <f>K36</f>
        <v>1</v>
      </c>
      <c r="K62" s="397" t="str">
        <f>'Attach 3(JV)'!B9</f>
        <v/>
      </c>
      <c r="L62" s="397"/>
      <c r="M62" s="397"/>
      <c r="N62" s="397"/>
      <c r="O62" s="397"/>
      <c r="P62" s="397"/>
      <c r="Q62" s="397"/>
      <c r="R62" s="397"/>
      <c r="S62" s="397"/>
      <c r="T62" s="397"/>
      <c r="U62" s="397"/>
      <c r="V62" s="397"/>
      <c r="W62" s="397"/>
      <c r="X62" s="397"/>
    </row>
    <row r="63" spans="1:24" ht="21.75" hidden="1" customHeight="1">
      <c r="A63" s="398"/>
      <c r="B63" s="811"/>
      <c r="C63" s="811"/>
      <c r="D63" s="811"/>
      <c r="E63" s="811"/>
      <c r="F63" s="756"/>
      <c r="G63" s="756"/>
      <c r="H63" s="756"/>
      <c r="I63" s="756"/>
      <c r="J63" s="397"/>
      <c r="K63" s="397" t="str">
        <f>'Attach 3(JV)'!B17</f>
        <v/>
      </c>
      <c r="L63" s="397"/>
      <c r="M63" s="397"/>
      <c r="N63" s="397"/>
      <c r="O63" s="397"/>
      <c r="P63" s="397"/>
      <c r="Q63" s="397"/>
      <c r="R63" s="397"/>
      <c r="S63" s="397"/>
      <c r="T63" s="397"/>
      <c r="U63" s="397"/>
      <c r="V63" s="397"/>
      <c r="W63" s="397"/>
      <c r="X63" s="397"/>
    </row>
    <row r="64" spans="1:24" ht="44.25" hidden="1" customHeight="1">
      <c r="A64" s="399"/>
      <c r="B64" s="751"/>
      <c r="C64" s="751"/>
      <c r="D64" s="751"/>
      <c r="E64" s="751"/>
      <c r="F64" s="735"/>
      <c r="G64" s="735"/>
      <c r="H64" s="735"/>
      <c r="I64" s="735"/>
      <c r="J64" s="374"/>
      <c r="K64" s="374"/>
      <c r="L64" s="374"/>
      <c r="M64" s="374"/>
      <c r="N64" s="374"/>
      <c r="O64" s="374"/>
      <c r="P64" s="374"/>
      <c r="Q64" s="374"/>
      <c r="R64" s="374"/>
      <c r="S64" s="374"/>
      <c r="T64" s="374"/>
      <c r="U64" s="374"/>
      <c r="V64" s="374"/>
      <c r="W64" s="374"/>
      <c r="X64" s="374"/>
    </row>
    <row r="65" spans="1:24" ht="14.25" hidden="1" customHeight="1">
      <c r="A65" s="400"/>
      <c r="B65" s="748"/>
      <c r="C65" s="749"/>
      <c r="D65" s="749"/>
      <c r="E65" s="749"/>
      <c r="F65" s="749"/>
      <c r="G65" s="749"/>
      <c r="H65" s="749"/>
      <c r="I65" s="750"/>
      <c r="J65" s="374"/>
      <c r="K65" s="374"/>
      <c r="L65" s="374"/>
      <c r="M65" s="374"/>
      <c r="N65" s="374"/>
      <c r="O65" s="374"/>
      <c r="P65" s="374"/>
      <c r="Q65" s="374"/>
      <c r="R65" s="374"/>
      <c r="S65" s="374"/>
      <c r="T65" s="374"/>
      <c r="U65" s="374"/>
      <c r="V65" s="374"/>
      <c r="W65" s="374"/>
      <c r="X65" s="374"/>
    </row>
    <row r="66" spans="1:24" ht="42" hidden="1" customHeight="1">
      <c r="A66" s="399"/>
      <c r="B66" s="751"/>
      <c r="C66" s="751"/>
      <c r="D66" s="751"/>
      <c r="E66" s="751"/>
      <c r="F66" s="735"/>
      <c r="G66" s="735"/>
      <c r="H66" s="735"/>
      <c r="I66" s="735"/>
      <c r="J66" s="374"/>
      <c r="K66" s="374"/>
      <c r="L66" s="374"/>
      <c r="M66" s="374"/>
      <c r="N66" s="374"/>
      <c r="O66" s="374"/>
      <c r="P66" s="374"/>
      <c r="Q66" s="374"/>
      <c r="R66" s="374"/>
      <c r="S66" s="374"/>
      <c r="T66" s="374"/>
      <c r="U66" s="374"/>
      <c r="V66" s="374"/>
      <c r="W66" s="374"/>
      <c r="X66" s="374"/>
    </row>
    <row r="67" spans="1:24" ht="14.25" hidden="1" customHeight="1">
      <c r="A67" s="400"/>
      <c r="B67" s="752"/>
      <c r="C67" s="753"/>
      <c r="D67" s="753"/>
      <c r="E67" s="753"/>
      <c r="F67" s="753"/>
      <c r="G67" s="753"/>
      <c r="H67" s="753"/>
      <c r="I67" s="754"/>
      <c r="J67" s="374"/>
      <c r="K67" s="374"/>
      <c r="L67" s="374"/>
      <c r="M67" s="374"/>
      <c r="N67" s="374"/>
      <c r="O67" s="374"/>
      <c r="P67" s="374"/>
      <c r="Q67" s="374"/>
      <c r="R67" s="374"/>
      <c r="S67" s="374"/>
      <c r="T67" s="374"/>
      <c r="U67" s="374"/>
      <c r="V67" s="374"/>
      <c r="W67" s="374"/>
      <c r="X67" s="374"/>
    </row>
    <row r="68" spans="1:24" ht="23.25" hidden="1" customHeight="1">
      <c r="A68" s="819"/>
      <c r="B68" s="751"/>
      <c r="C68" s="751"/>
      <c r="D68" s="751"/>
      <c r="E68" s="751"/>
      <c r="F68" s="755"/>
      <c r="G68" s="755"/>
      <c r="H68" s="755"/>
      <c r="I68" s="755"/>
      <c r="J68" s="374"/>
      <c r="K68" s="374"/>
      <c r="L68" s="374"/>
      <c r="M68" s="374"/>
      <c r="N68" s="374"/>
      <c r="O68" s="374"/>
      <c r="P68" s="374"/>
      <c r="Q68" s="374"/>
      <c r="R68" s="374"/>
      <c r="S68" s="374"/>
      <c r="T68" s="374"/>
      <c r="U68" s="374"/>
      <c r="V68" s="374"/>
      <c r="W68" s="374"/>
      <c r="X68" s="374"/>
    </row>
    <row r="69" spans="1:24" ht="21" hidden="1" customHeight="1">
      <c r="A69" s="819"/>
      <c r="B69" s="751"/>
      <c r="C69" s="751"/>
      <c r="D69" s="751"/>
      <c r="E69" s="751"/>
      <c r="F69" s="755"/>
      <c r="G69" s="755"/>
      <c r="H69" s="755"/>
      <c r="I69" s="755"/>
      <c r="J69" s="374"/>
      <c r="K69" s="374"/>
      <c r="L69" s="374"/>
      <c r="M69" s="374"/>
      <c r="N69" s="374"/>
      <c r="O69" s="374"/>
      <c r="P69" s="374"/>
      <c r="Q69" s="374"/>
      <c r="R69" s="374"/>
      <c r="S69" s="374"/>
      <c r="T69" s="374"/>
      <c r="U69" s="374"/>
      <c r="V69" s="374"/>
      <c r="W69" s="374"/>
      <c r="X69" s="374"/>
    </row>
    <row r="70" spans="1:24" ht="20.25" hidden="1" customHeight="1">
      <c r="A70" s="819"/>
      <c r="B70" s="751"/>
      <c r="C70" s="751"/>
      <c r="D70" s="751"/>
      <c r="E70" s="751"/>
      <c r="F70" s="755"/>
      <c r="G70" s="755"/>
      <c r="H70" s="755"/>
      <c r="I70" s="755"/>
      <c r="J70" s="374"/>
      <c r="K70" s="374"/>
      <c r="L70" s="374"/>
      <c r="M70" s="374"/>
      <c r="N70" s="374"/>
      <c r="O70" s="374"/>
      <c r="P70" s="374"/>
      <c r="Q70" s="374"/>
      <c r="R70" s="374"/>
      <c r="S70" s="374"/>
      <c r="T70" s="374"/>
      <c r="U70" s="374"/>
      <c r="V70" s="374"/>
      <c r="W70" s="374"/>
      <c r="X70" s="374"/>
    </row>
    <row r="71" spans="1:24" ht="21" hidden="1" customHeight="1">
      <c r="A71" s="819"/>
      <c r="B71" s="751"/>
      <c r="C71" s="751"/>
      <c r="D71" s="751"/>
      <c r="E71" s="751"/>
      <c r="F71" s="755"/>
      <c r="G71" s="755"/>
      <c r="H71" s="755"/>
      <c r="I71" s="755"/>
      <c r="J71" s="374"/>
      <c r="K71" s="374"/>
      <c r="L71" s="374"/>
      <c r="M71" s="374"/>
      <c r="N71" s="374"/>
      <c r="O71" s="374"/>
      <c r="P71" s="374"/>
      <c r="Q71" s="374"/>
      <c r="R71" s="374"/>
      <c r="S71" s="374"/>
      <c r="T71" s="374"/>
      <c r="U71" s="374"/>
      <c r="V71" s="374"/>
      <c r="W71" s="374"/>
      <c r="X71" s="374"/>
    </row>
    <row r="72" spans="1:24" ht="24.95" hidden="1" customHeight="1">
      <c r="A72" s="724"/>
      <c r="E72" s="402"/>
      <c r="F72" s="735"/>
      <c r="G72" s="735"/>
      <c r="H72" s="735"/>
      <c r="I72" s="735"/>
      <c r="J72" s="374"/>
      <c r="K72" s="374"/>
      <c r="L72" s="374"/>
      <c r="M72" s="374"/>
      <c r="N72" s="374"/>
      <c r="O72" s="374"/>
      <c r="P72" s="374"/>
      <c r="Q72" s="374"/>
      <c r="R72" s="374"/>
      <c r="S72" s="374"/>
      <c r="T72" s="374"/>
      <c r="U72" s="374"/>
      <c r="V72" s="374"/>
      <c r="W72" s="374"/>
      <c r="X72" s="374"/>
    </row>
    <row r="73" spans="1:24" ht="24.95" hidden="1" customHeight="1">
      <c r="A73" s="725"/>
      <c r="E73" s="402"/>
      <c r="F73" s="735"/>
      <c r="G73" s="735"/>
      <c r="H73" s="735"/>
      <c r="I73" s="735"/>
      <c r="J73" s="374"/>
      <c r="K73" s="374"/>
      <c r="L73" s="374"/>
      <c r="M73" s="374"/>
      <c r="N73" s="374"/>
      <c r="O73" s="374"/>
      <c r="P73" s="374"/>
      <c r="Q73" s="374"/>
      <c r="R73" s="374"/>
      <c r="S73" s="374"/>
      <c r="T73" s="374"/>
      <c r="U73" s="374"/>
      <c r="V73" s="374"/>
      <c r="W73" s="374"/>
      <c r="X73" s="374"/>
    </row>
    <row r="74" spans="1:24" ht="24.95" hidden="1" customHeight="1">
      <c r="A74" s="726"/>
      <c r="B74" s="403"/>
      <c r="C74" s="403"/>
      <c r="D74" s="403"/>
      <c r="E74" s="404"/>
      <c r="F74" s="735"/>
      <c r="G74" s="735"/>
      <c r="H74" s="735"/>
      <c r="I74" s="735"/>
      <c r="J74" s="374"/>
      <c r="K74" s="374"/>
      <c r="L74" s="374"/>
      <c r="M74" s="374"/>
      <c r="N74" s="374"/>
      <c r="O74" s="374"/>
      <c r="P74" s="374"/>
      <c r="Q74" s="374"/>
      <c r="R74" s="374"/>
      <c r="S74" s="374"/>
      <c r="T74" s="374"/>
      <c r="U74" s="374"/>
      <c r="V74" s="374"/>
      <c r="W74" s="374"/>
      <c r="X74" s="374"/>
    </row>
    <row r="75" spans="1:24" ht="16.5" hidden="1" customHeight="1">
      <c r="A75" s="730"/>
      <c r="B75" s="731"/>
      <c r="C75" s="731"/>
      <c r="D75" s="731"/>
      <c r="E75" s="731"/>
      <c r="F75" s="731"/>
      <c r="G75" s="731"/>
      <c r="H75" s="731"/>
      <c r="I75" s="732"/>
      <c r="J75" s="374"/>
      <c r="K75" s="374"/>
      <c r="L75" s="374"/>
      <c r="M75" s="374"/>
      <c r="N75" s="374"/>
      <c r="O75" s="374"/>
      <c r="P75" s="374"/>
      <c r="Q75" s="374"/>
      <c r="R75" s="374"/>
      <c r="S75" s="374"/>
      <c r="T75" s="374"/>
      <c r="U75" s="374"/>
      <c r="V75" s="374"/>
      <c r="W75" s="374"/>
      <c r="X75" s="374"/>
    </row>
    <row r="76" spans="1:24" ht="24.95" hidden="1" customHeight="1">
      <c r="A76" s="417"/>
      <c r="B76" s="736"/>
      <c r="C76" s="737"/>
      <c r="D76" s="737"/>
      <c r="E76" s="738"/>
      <c r="F76" s="406"/>
      <c r="G76" s="407"/>
      <c r="H76" s="406"/>
      <c r="I76" s="408"/>
      <c r="J76" s="374"/>
      <c r="K76" s="374"/>
      <c r="L76" s="374"/>
      <c r="M76" s="374"/>
      <c r="N76" s="374"/>
      <c r="O76" s="374"/>
      <c r="P76" s="374"/>
      <c r="Q76" s="374"/>
      <c r="R76" s="374"/>
      <c r="S76" s="374"/>
      <c r="T76" s="374"/>
      <c r="U76" s="374"/>
      <c r="V76" s="374"/>
      <c r="W76" s="374"/>
      <c r="X76" s="374"/>
    </row>
    <row r="77" spans="1:24" ht="36" hidden="1" customHeight="1">
      <c r="A77" s="401"/>
      <c r="B77" s="736"/>
      <c r="C77" s="737"/>
      <c r="D77" s="737"/>
      <c r="E77" s="738"/>
      <c r="F77" s="409"/>
      <c r="G77" s="410"/>
      <c r="H77" s="409"/>
      <c r="I77" s="411"/>
      <c r="J77" s="374"/>
      <c r="K77" s="374"/>
      <c r="L77" s="374"/>
      <c r="M77" s="374"/>
      <c r="N77" s="374"/>
      <c r="O77" s="374"/>
      <c r="P77" s="374"/>
      <c r="Q77" s="374"/>
      <c r="R77" s="374"/>
      <c r="S77" s="374"/>
      <c r="T77" s="374"/>
      <c r="U77" s="374"/>
      <c r="V77" s="374"/>
      <c r="W77" s="374"/>
      <c r="X77" s="374"/>
    </row>
    <row r="78" spans="1:24" ht="11.25" hidden="1" customHeight="1">
      <c r="A78" s="401"/>
      <c r="B78" s="412"/>
      <c r="C78" s="412"/>
      <c r="D78" s="412"/>
      <c r="E78" s="412"/>
      <c r="F78" s="746"/>
      <c r="G78" s="747"/>
      <c r="H78" s="746"/>
      <c r="I78" s="747"/>
      <c r="J78" s="374"/>
      <c r="K78" s="374"/>
      <c r="L78" s="374"/>
      <c r="M78" s="374"/>
      <c r="N78" s="374"/>
      <c r="O78" s="374"/>
      <c r="P78" s="374"/>
      <c r="Q78" s="374"/>
      <c r="R78" s="374"/>
      <c r="S78" s="374"/>
      <c r="T78" s="374"/>
      <c r="U78" s="374"/>
      <c r="V78" s="374"/>
      <c r="W78" s="374"/>
      <c r="X78" s="374"/>
    </row>
    <row r="79" spans="1:24" ht="0.75" hidden="1" customHeight="1">
      <c r="A79" s="401"/>
      <c r="B79" s="413"/>
      <c r="C79" s="413"/>
      <c r="D79" s="413"/>
      <c r="E79" s="413"/>
      <c r="F79" s="733"/>
      <c r="G79" s="734"/>
      <c r="H79" s="409"/>
      <c r="I79" s="411"/>
      <c r="J79" s="374"/>
      <c r="K79" s="374"/>
      <c r="L79" s="374"/>
      <c r="M79" s="374"/>
      <c r="N79" s="374"/>
      <c r="O79" s="374"/>
      <c r="P79" s="374"/>
      <c r="Q79" s="374"/>
      <c r="R79" s="374"/>
      <c r="S79" s="374"/>
      <c r="T79" s="374"/>
      <c r="U79" s="374"/>
      <c r="V79" s="374"/>
      <c r="W79" s="374"/>
      <c r="X79" s="374"/>
    </row>
    <row r="80" spans="1:24" ht="3.75" hidden="1" customHeight="1">
      <c r="A80" s="401"/>
      <c r="B80" s="414"/>
      <c r="C80" s="414"/>
      <c r="D80" s="414"/>
      <c r="E80" s="414"/>
      <c r="F80" s="744"/>
      <c r="G80" s="745"/>
      <c r="H80" s="744"/>
      <c r="I80" s="745"/>
      <c r="J80" s="374"/>
      <c r="K80" s="374"/>
      <c r="L80" s="374"/>
      <c r="M80" s="374"/>
      <c r="N80" s="374"/>
      <c r="O80" s="374"/>
      <c r="P80" s="374"/>
      <c r="Q80" s="374"/>
      <c r="R80" s="374"/>
      <c r="S80" s="374"/>
      <c r="T80" s="374"/>
      <c r="U80" s="374"/>
      <c r="V80" s="374"/>
      <c r="W80" s="374"/>
      <c r="X80" s="374"/>
    </row>
    <row r="81" spans="1:24" ht="38.25" hidden="1" customHeight="1">
      <c r="A81" s="415"/>
      <c r="B81" s="765"/>
      <c r="C81" s="765"/>
      <c r="D81" s="765"/>
      <c r="E81" s="766"/>
      <c r="F81" s="729"/>
      <c r="G81" s="727"/>
      <c r="H81" s="727"/>
      <c r="I81" s="728"/>
      <c r="J81" s="374"/>
      <c r="K81" s="374"/>
      <c r="L81" s="374"/>
      <c r="M81" s="374"/>
      <c r="N81" s="374"/>
      <c r="O81" s="374"/>
      <c r="P81" s="374"/>
      <c r="Q81" s="374"/>
      <c r="R81" s="374"/>
      <c r="S81" s="374"/>
      <c r="T81" s="374"/>
      <c r="U81" s="374"/>
      <c r="V81" s="374"/>
      <c r="W81" s="374"/>
      <c r="X81" s="374"/>
    </row>
    <row r="82" spans="1:24" ht="23.25" hidden="1" customHeight="1">
      <c r="A82" s="405"/>
      <c r="B82" s="688"/>
      <c r="C82" s="688"/>
      <c r="D82" s="688"/>
      <c r="E82" s="688"/>
      <c r="F82" s="674"/>
      <c r="G82" s="674"/>
      <c r="H82" s="674"/>
      <c r="I82" s="674"/>
      <c r="J82" s="374"/>
      <c r="K82" s="374"/>
      <c r="L82" s="374"/>
      <c r="M82" s="499"/>
      <c r="N82" s="374"/>
      <c r="O82" s="374"/>
      <c r="P82" s="374"/>
      <c r="Q82" s="374"/>
      <c r="R82" s="374"/>
      <c r="S82" s="374"/>
      <c r="T82" s="374"/>
      <c r="U82" s="374"/>
      <c r="V82" s="374"/>
      <c r="W82" s="374"/>
      <c r="X82" s="374"/>
    </row>
    <row r="83" spans="1:24" ht="24" hidden="1" customHeight="1">
      <c r="A83" s="405"/>
      <c r="B83" s="688"/>
      <c r="C83" s="688"/>
      <c r="D83" s="688"/>
      <c r="E83" s="688"/>
      <c r="F83" s="674"/>
      <c r="G83" s="674"/>
      <c r="H83" s="674"/>
      <c r="I83" s="674"/>
      <c r="J83" s="374"/>
      <c r="K83" s="374"/>
      <c r="L83" s="374"/>
      <c r="M83" s="374"/>
      <c r="N83" s="374"/>
      <c r="O83" s="374"/>
      <c r="P83" s="374"/>
      <c r="Q83" s="374"/>
      <c r="R83" s="374"/>
      <c r="S83" s="374"/>
      <c r="T83" s="374"/>
      <c r="U83" s="374"/>
      <c r="V83" s="374"/>
      <c r="W83" s="374"/>
      <c r="X83" s="374"/>
    </row>
    <row r="84" spans="1:24" ht="20.25" hidden="1" customHeight="1">
      <c r="A84" s="405"/>
      <c r="B84" s="688"/>
      <c r="C84" s="688"/>
      <c r="D84" s="688"/>
      <c r="E84" s="688"/>
      <c r="F84" s="674"/>
      <c r="G84" s="674"/>
      <c r="H84" s="674"/>
      <c r="I84" s="674"/>
      <c r="J84" s="374"/>
      <c r="K84" s="374"/>
      <c r="L84" s="374"/>
      <c r="M84" s="374"/>
      <c r="N84" s="374"/>
      <c r="O84" s="374"/>
      <c r="P84" s="374"/>
      <c r="Q84" s="374"/>
      <c r="R84" s="374"/>
      <c r="S84" s="374"/>
      <c r="T84" s="374"/>
      <c r="U84" s="374"/>
      <c r="V84" s="374"/>
      <c r="W84" s="374"/>
      <c r="X84" s="374"/>
    </row>
    <row r="85" spans="1:24" ht="40.5" hidden="1" customHeight="1">
      <c r="A85" s="476"/>
      <c r="B85" s="688"/>
      <c r="C85" s="688"/>
      <c r="D85" s="688"/>
      <c r="E85" s="689"/>
      <c r="F85" s="674"/>
      <c r="G85" s="674"/>
      <c r="H85" s="685"/>
      <c r="I85" s="686"/>
      <c r="J85" s="374"/>
      <c r="K85" s="374"/>
      <c r="L85" s="374"/>
      <c r="M85" s="374"/>
      <c r="N85" s="374"/>
      <c r="O85" s="374"/>
      <c r="P85" s="374"/>
      <c r="Q85" s="374"/>
      <c r="R85" s="374"/>
      <c r="S85" s="374"/>
      <c r="T85" s="374"/>
      <c r="U85" s="374"/>
      <c r="V85" s="374"/>
      <c r="W85" s="374"/>
      <c r="X85" s="374"/>
    </row>
    <row r="86" spans="1:24" ht="18.75" hidden="1" customHeight="1">
      <c r="A86" s="386"/>
      <c r="B86" s="687"/>
      <c r="C86" s="688"/>
      <c r="D86" s="688"/>
      <c r="E86" s="689"/>
      <c r="F86" s="729"/>
      <c r="G86" s="727"/>
      <c r="H86" s="727"/>
      <c r="I86" s="728"/>
      <c r="J86" s="374"/>
      <c r="K86" s="374"/>
      <c r="L86" s="374"/>
      <c r="M86" s="374"/>
      <c r="N86" s="374"/>
      <c r="O86" s="374"/>
      <c r="P86" s="374"/>
      <c r="Q86" s="374"/>
      <c r="R86" s="374"/>
      <c r="S86" s="374"/>
      <c r="T86" s="374"/>
      <c r="U86" s="374"/>
      <c r="V86" s="374"/>
      <c r="W86" s="374"/>
      <c r="X86" s="374"/>
    </row>
    <row r="87" spans="1:24" ht="82.5" hidden="1" customHeight="1">
      <c r="A87" s="417"/>
      <c r="B87" s="687"/>
      <c r="C87" s="688"/>
      <c r="D87" s="688"/>
      <c r="E87" s="689"/>
      <c r="F87" s="690"/>
      <c r="G87" s="691"/>
      <c r="H87" s="690"/>
      <c r="I87" s="691"/>
      <c r="J87" s="374"/>
      <c r="K87" s="374"/>
      <c r="L87" s="374"/>
      <c r="M87" s="374"/>
      <c r="N87" s="374"/>
      <c r="O87" s="374"/>
      <c r="P87" s="374"/>
      <c r="Q87" s="374"/>
      <c r="R87" s="374"/>
      <c r="S87" s="374"/>
      <c r="T87" s="374"/>
      <c r="U87" s="374"/>
      <c r="V87" s="374"/>
      <c r="W87" s="374"/>
      <c r="X87" s="374"/>
    </row>
    <row r="88" spans="1:24" ht="26.25" hidden="1" customHeight="1">
      <c r="A88" s="384"/>
      <c r="B88" s="687"/>
      <c r="C88" s="688"/>
      <c r="D88" s="688"/>
      <c r="E88" s="688"/>
      <c r="F88" s="674"/>
      <c r="G88" s="674"/>
      <c r="H88" s="674"/>
      <c r="I88" s="674"/>
      <c r="J88" s="374"/>
      <c r="K88" s="374"/>
      <c r="L88" s="374"/>
      <c r="M88" s="374"/>
      <c r="N88" s="374"/>
      <c r="O88" s="374"/>
      <c r="P88" s="374"/>
      <c r="Q88" s="374"/>
      <c r="R88" s="374"/>
      <c r="S88" s="374"/>
      <c r="T88" s="374"/>
      <c r="U88" s="374"/>
      <c r="V88" s="374"/>
      <c r="W88" s="374"/>
      <c r="X88" s="374"/>
    </row>
    <row r="89" spans="1:24" ht="43.5" hidden="1" customHeight="1">
      <c r="A89" s="384"/>
      <c r="B89" s="687"/>
      <c r="C89" s="688"/>
      <c r="D89" s="688"/>
      <c r="E89" s="688"/>
      <c r="F89" s="674"/>
      <c r="G89" s="674"/>
      <c r="H89" s="674"/>
      <c r="I89" s="674"/>
      <c r="J89" s="374"/>
      <c r="K89" s="374"/>
      <c r="L89" s="374"/>
      <c r="M89" s="374"/>
      <c r="N89" s="374"/>
      <c r="O89" s="374"/>
      <c r="P89" s="374"/>
      <c r="Q89" s="374"/>
      <c r="R89" s="374"/>
      <c r="S89" s="374"/>
      <c r="T89" s="374"/>
      <c r="U89" s="374"/>
      <c r="V89" s="374"/>
      <c r="W89" s="374"/>
      <c r="X89" s="374"/>
    </row>
    <row r="90" spans="1:24" ht="16.899999999999999" hidden="1" customHeight="1">
      <c r="A90" s="524"/>
      <c r="B90" s="524"/>
      <c r="C90" s="473"/>
      <c r="D90" s="473"/>
      <c r="E90" s="473"/>
      <c r="F90" s="473"/>
      <c r="G90" s="473"/>
      <c r="H90" s="473"/>
      <c r="I90" s="473"/>
      <c r="J90" s="374"/>
      <c r="K90" s="374"/>
      <c r="L90" s="374"/>
      <c r="M90" s="374"/>
      <c r="N90" s="374"/>
      <c r="O90" s="374"/>
      <c r="P90" s="374"/>
      <c r="Q90" s="374"/>
      <c r="R90" s="374"/>
      <c r="S90" s="374"/>
      <c r="T90" s="374"/>
      <c r="U90" s="374"/>
      <c r="V90" s="374"/>
      <c r="W90" s="374"/>
      <c r="X90" s="374"/>
    </row>
    <row r="91" spans="1:24" ht="16.899999999999999" hidden="1" customHeight="1">
      <c r="A91" s="524"/>
      <c r="B91" s="524"/>
      <c r="C91" s="473"/>
      <c r="D91" s="473"/>
      <c r="E91" s="473"/>
      <c r="F91" s="473"/>
      <c r="G91" s="473"/>
      <c r="H91" s="473"/>
      <c r="I91" s="473"/>
      <c r="J91" s="374"/>
      <c r="K91" s="374"/>
      <c r="L91" s="374"/>
      <c r="M91" s="374"/>
      <c r="N91" s="374"/>
      <c r="O91" s="374"/>
      <c r="P91" s="374"/>
      <c r="Q91" s="374"/>
      <c r="R91" s="374"/>
      <c r="S91" s="374"/>
      <c r="T91" s="374"/>
      <c r="U91" s="374"/>
      <c r="V91" s="374"/>
      <c r="W91" s="374"/>
      <c r="X91" s="374"/>
    </row>
    <row r="92" spans="1:24" ht="17.25" hidden="1" customHeight="1">
      <c r="A92" s="479"/>
      <c r="B92" s="717"/>
      <c r="C92" s="718"/>
      <c r="D92" s="718"/>
      <c r="E92" s="718"/>
      <c r="F92" s="718"/>
      <c r="G92" s="718"/>
      <c r="H92" s="718"/>
      <c r="I92" s="719"/>
      <c r="J92" s="374"/>
      <c r="K92" s="374"/>
      <c r="L92" s="374"/>
      <c r="M92" s="374"/>
      <c r="N92" s="374"/>
      <c r="O92" s="374"/>
      <c r="P92" s="374"/>
      <c r="Q92" s="374"/>
      <c r="R92" s="374"/>
      <c r="S92" s="374"/>
      <c r="T92" s="374"/>
      <c r="U92" s="374"/>
      <c r="V92" s="374"/>
      <c r="W92" s="374"/>
      <c r="X92" s="374"/>
    </row>
    <row r="93" spans="1:24" ht="42.75" hidden="1" customHeight="1">
      <c r="A93" s="480"/>
      <c r="B93" s="720"/>
      <c r="C93" s="697"/>
      <c r="D93" s="697"/>
      <c r="E93" s="697"/>
      <c r="F93" s="697"/>
      <c r="G93" s="697"/>
      <c r="H93" s="697"/>
      <c r="I93" s="698"/>
      <c r="J93" s="374"/>
      <c r="K93" s="374"/>
      <c r="L93" s="374"/>
      <c r="M93" s="374"/>
      <c r="N93" s="374"/>
      <c r="O93" s="374"/>
      <c r="P93" s="374"/>
      <c r="Q93" s="374"/>
      <c r="R93" s="374"/>
      <c r="S93" s="374"/>
      <c r="T93" s="374"/>
      <c r="U93" s="374"/>
      <c r="V93" s="374"/>
      <c r="W93" s="374"/>
      <c r="X93" s="374"/>
    </row>
    <row r="94" spans="1:24" ht="17.25" hidden="1" customHeight="1">
      <c r="A94" s="481"/>
      <c r="B94" s="478"/>
      <c r="C94" s="478"/>
      <c r="D94" s="478"/>
      <c r="E94" s="478"/>
      <c r="F94" s="478"/>
      <c r="G94" s="478"/>
      <c r="H94" s="478"/>
      <c r="I94" s="478"/>
      <c r="J94" s="374"/>
      <c r="K94" s="374"/>
      <c r="L94" s="374"/>
      <c r="M94" s="374"/>
      <c r="N94" s="374"/>
      <c r="O94" s="374"/>
      <c r="P94" s="374"/>
      <c r="Q94" s="374"/>
      <c r="R94" s="374"/>
      <c r="S94" s="374"/>
      <c r="T94" s="374"/>
      <c r="U94" s="374"/>
      <c r="V94" s="374"/>
      <c r="W94" s="374"/>
      <c r="X94" s="374"/>
    </row>
    <row r="95" spans="1:24" ht="54" hidden="1" customHeight="1">
      <c r="A95" s="480"/>
      <c r="B95" s="720"/>
      <c r="C95" s="697"/>
      <c r="D95" s="697"/>
      <c r="E95" s="697"/>
      <c r="F95" s="697"/>
      <c r="G95" s="697"/>
      <c r="H95" s="697"/>
      <c r="I95" s="698"/>
      <c r="J95" s="374"/>
      <c r="K95" s="374"/>
      <c r="L95" s="374"/>
      <c r="M95" s="374"/>
      <c r="N95" s="374"/>
      <c r="O95" s="374"/>
      <c r="P95" s="374"/>
      <c r="Q95" s="374"/>
      <c r="R95" s="374"/>
      <c r="S95" s="374"/>
      <c r="T95" s="374"/>
      <c r="U95" s="374"/>
      <c r="V95" s="374"/>
      <c r="W95" s="374"/>
      <c r="X95" s="374"/>
    </row>
    <row r="96" spans="1:24" ht="17.25" hidden="1" customHeight="1">
      <c r="A96" s="481"/>
      <c r="B96" s="478"/>
      <c r="C96" s="478"/>
      <c r="D96" s="478"/>
      <c r="E96" s="478"/>
      <c r="F96" s="478"/>
      <c r="G96" s="478"/>
      <c r="H96" s="478"/>
      <c r="I96" s="478"/>
      <c r="J96" s="374"/>
      <c r="K96" s="374"/>
      <c r="L96" s="374"/>
      <c r="M96" s="374"/>
      <c r="N96" s="374"/>
      <c r="O96" s="374"/>
      <c r="P96" s="374"/>
      <c r="Q96" s="374"/>
      <c r="R96" s="374"/>
      <c r="S96" s="374"/>
      <c r="T96" s="374"/>
      <c r="U96" s="374"/>
      <c r="V96" s="374"/>
      <c r="W96" s="374"/>
      <c r="X96" s="374"/>
    </row>
    <row r="97" spans="1:24" ht="104.25" hidden="1" customHeight="1">
      <c r="A97" s="480"/>
      <c r="B97" s="720"/>
      <c r="C97" s="697"/>
      <c r="D97" s="697"/>
      <c r="E97" s="697"/>
      <c r="F97" s="697"/>
      <c r="G97" s="697"/>
      <c r="H97" s="697"/>
      <c r="I97" s="698"/>
      <c r="J97" s="374"/>
      <c r="K97" s="374"/>
      <c r="L97" s="374"/>
      <c r="M97" s="374"/>
      <c r="N97" s="374"/>
      <c r="O97" s="374"/>
      <c r="P97" s="374"/>
      <c r="Q97" s="374"/>
      <c r="R97" s="374"/>
      <c r="S97" s="374"/>
      <c r="T97" s="374"/>
      <c r="U97" s="374"/>
      <c r="V97" s="374"/>
      <c r="W97" s="374"/>
      <c r="X97" s="374"/>
    </row>
    <row r="98" spans="1:24" ht="17.25" hidden="1" customHeight="1">
      <c r="A98" s="386"/>
      <c r="B98" s="477"/>
      <c r="C98" s="477"/>
      <c r="D98" s="477"/>
      <c r="E98" s="477"/>
      <c r="F98" s="477"/>
      <c r="G98" s="477"/>
      <c r="H98" s="477"/>
      <c r="I98" s="477"/>
      <c r="J98" s="374"/>
      <c r="K98" s="374"/>
      <c r="L98" s="374"/>
      <c r="M98" s="374"/>
      <c r="N98" s="374"/>
      <c r="O98" s="374"/>
      <c r="P98" s="374"/>
      <c r="Q98" s="374"/>
      <c r="R98" s="374"/>
      <c r="S98" s="374"/>
      <c r="T98" s="374"/>
      <c r="U98" s="374"/>
      <c r="V98" s="374"/>
      <c r="W98" s="374"/>
      <c r="X98" s="374"/>
    </row>
    <row r="99" spans="1:24" ht="117.75" hidden="1" customHeight="1">
      <c r="A99" s="480"/>
      <c r="B99" s="720"/>
      <c r="C99" s="697"/>
      <c r="D99" s="697"/>
      <c r="E99" s="697"/>
      <c r="F99" s="697"/>
      <c r="G99" s="697"/>
      <c r="H99" s="697"/>
      <c r="I99" s="698"/>
      <c r="J99" s="374"/>
      <c r="K99" s="374"/>
      <c r="L99" s="374"/>
      <c r="M99" s="374"/>
      <c r="N99" s="374"/>
      <c r="O99" s="374"/>
      <c r="P99" s="374"/>
      <c r="Q99" s="374"/>
      <c r="R99" s="374"/>
      <c r="S99" s="374"/>
      <c r="T99" s="374"/>
      <c r="U99" s="374"/>
      <c r="V99" s="374"/>
      <c r="W99" s="374"/>
      <c r="X99" s="374"/>
    </row>
    <row r="100" spans="1:24" ht="39.75" hidden="1" customHeight="1">
      <c r="A100" s="480"/>
      <c r="B100" s="720"/>
      <c r="C100" s="697"/>
      <c r="D100" s="697"/>
      <c r="E100" s="697"/>
      <c r="F100" s="697"/>
      <c r="G100" s="697"/>
      <c r="H100" s="697"/>
      <c r="I100" s="698"/>
      <c r="J100" s="374"/>
      <c r="K100" s="374"/>
      <c r="L100" s="374"/>
      <c r="M100" s="374"/>
      <c r="N100" s="374"/>
      <c r="O100" s="374"/>
      <c r="P100" s="374"/>
      <c r="Q100" s="374"/>
      <c r="R100" s="374"/>
      <c r="S100" s="374"/>
      <c r="T100" s="374"/>
      <c r="U100" s="374"/>
      <c r="V100" s="374"/>
      <c r="W100" s="374"/>
      <c r="X100" s="374"/>
    </row>
    <row r="101" spans="1:24" ht="38.25" hidden="1" customHeight="1">
      <c r="A101" s="480"/>
      <c r="B101" s="720"/>
      <c r="C101" s="697"/>
      <c r="D101" s="697"/>
      <c r="E101" s="697"/>
      <c r="F101" s="697"/>
      <c r="G101" s="697"/>
      <c r="H101" s="697"/>
      <c r="I101" s="698"/>
      <c r="J101" s="374"/>
      <c r="K101" s="374"/>
      <c r="L101" s="374"/>
      <c r="M101" s="374"/>
      <c r="N101" s="374"/>
      <c r="O101" s="374"/>
      <c r="P101" s="374"/>
      <c r="Q101" s="374"/>
      <c r="R101" s="374"/>
      <c r="S101" s="374"/>
      <c r="T101" s="374"/>
      <c r="U101" s="374"/>
      <c r="V101" s="374"/>
      <c r="W101" s="374"/>
      <c r="X101" s="374"/>
    </row>
    <row r="102" spans="1:24" ht="56.25" hidden="1" customHeight="1">
      <c r="A102" s="480"/>
      <c r="B102" s="720"/>
      <c r="C102" s="697"/>
      <c r="D102" s="697"/>
      <c r="E102" s="697"/>
      <c r="F102" s="697"/>
      <c r="G102" s="697"/>
      <c r="H102" s="697"/>
      <c r="I102" s="698"/>
      <c r="J102" s="374"/>
      <c r="K102" s="374"/>
      <c r="L102" s="374"/>
      <c r="M102" s="374"/>
      <c r="N102" s="374"/>
      <c r="O102" s="374"/>
      <c r="P102" s="374"/>
      <c r="Q102" s="374"/>
      <c r="R102" s="374"/>
      <c r="S102" s="374"/>
      <c r="T102" s="374"/>
      <c r="U102" s="374"/>
      <c r="V102" s="374"/>
      <c r="W102" s="374"/>
      <c r="X102" s="374"/>
    </row>
    <row r="103" spans="1:24" ht="22.5" hidden="1" customHeight="1">
      <c r="A103" s="480"/>
      <c r="B103" s="482"/>
      <c r="C103" s="482"/>
      <c r="D103" s="482"/>
      <c r="E103" s="482"/>
      <c r="F103" s="482"/>
      <c r="G103" s="482"/>
      <c r="H103" s="482"/>
      <c r="I103" s="482"/>
      <c r="J103" s="374"/>
      <c r="K103" s="374"/>
      <c r="L103" s="374"/>
      <c r="M103" s="374"/>
      <c r="N103" s="374"/>
      <c r="O103" s="374"/>
      <c r="P103" s="374"/>
      <c r="Q103" s="374"/>
      <c r="R103" s="374"/>
      <c r="S103" s="374"/>
      <c r="T103" s="374"/>
      <c r="U103" s="374"/>
      <c r="V103" s="374"/>
      <c r="W103" s="374"/>
      <c r="X103" s="374"/>
    </row>
    <row r="104" spans="1:24" ht="24" hidden="1" customHeight="1">
      <c r="A104" s="432"/>
      <c r="B104" s="687"/>
      <c r="C104" s="688"/>
      <c r="D104" s="688"/>
      <c r="E104" s="688"/>
      <c r="F104" s="688"/>
      <c r="G104" s="688"/>
      <c r="H104" s="688"/>
      <c r="I104" s="689"/>
      <c r="J104" s="374"/>
      <c r="K104" s="374"/>
      <c r="L104" s="374"/>
      <c r="M104" s="374"/>
      <c r="N104" s="374"/>
      <c r="O104" s="374"/>
      <c r="P104" s="374"/>
      <c r="Q104" s="374"/>
      <c r="R104" s="374"/>
      <c r="S104" s="374"/>
      <c r="T104" s="374"/>
      <c r="U104" s="374"/>
      <c r="V104" s="374"/>
      <c r="W104" s="374"/>
      <c r="X104" s="374"/>
    </row>
    <row r="105" spans="1:24" ht="20.25" hidden="1" customHeight="1">
      <c r="A105" s="432"/>
      <c r="B105" s="687"/>
      <c r="C105" s="688"/>
      <c r="D105" s="688"/>
      <c r="E105" s="688"/>
      <c r="F105" s="688"/>
      <c r="G105" s="688"/>
      <c r="H105" s="768"/>
      <c r="I105" s="768"/>
      <c r="J105" s="374"/>
      <c r="K105" s="374"/>
      <c r="L105" s="374"/>
      <c r="M105" s="374"/>
      <c r="N105" s="374"/>
      <c r="O105" s="374"/>
      <c r="P105" s="374"/>
      <c r="Q105" s="374"/>
      <c r="R105" s="374"/>
      <c r="S105" s="374"/>
      <c r="T105" s="374"/>
      <c r="U105" s="374"/>
      <c r="V105" s="374"/>
      <c r="W105" s="374"/>
      <c r="X105" s="374"/>
    </row>
    <row r="106" spans="1:24" ht="20.25" hidden="1" customHeight="1">
      <c r="A106" s="432"/>
      <c r="B106" s="687"/>
      <c r="C106" s="688"/>
      <c r="D106" s="688"/>
      <c r="E106" s="688"/>
      <c r="F106" s="688"/>
      <c r="G106" s="688"/>
      <c r="H106" s="767"/>
      <c r="I106" s="767"/>
      <c r="J106" s="374"/>
      <c r="K106" s="374"/>
      <c r="L106" s="374"/>
      <c r="M106" s="374"/>
      <c r="N106" s="374"/>
      <c r="O106" s="374"/>
      <c r="P106" s="374"/>
      <c r="Q106" s="374"/>
      <c r="R106" s="374"/>
      <c r="S106" s="374"/>
      <c r="T106" s="374"/>
      <c r="U106" s="374"/>
      <c r="V106" s="374"/>
      <c r="W106" s="374"/>
      <c r="X106" s="374"/>
    </row>
    <row r="107" spans="1:24" ht="35.25" hidden="1" customHeight="1">
      <c r="A107" s="432"/>
      <c r="B107" s="687"/>
      <c r="C107" s="688"/>
      <c r="D107" s="688"/>
      <c r="E107" s="688"/>
      <c r="F107" s="688"/>
      <c r="G107" s="688"/>
      <c r="H107" s="767"/>
      <c r="I107" s="767"/>
      <c r="J107" s="374"/>
      <c r="K107" s="374"/>
      <c r="L107" s="374"/>
      <c r="M107" s="374"/>
      <c r="N107" s="374"/>
      <c r="O107" s="374"/>
      <c r="P107" s="374"/>
      <c r="Q107" s="374"/>
      <c r="R107" s="374"/>
      <c r="S107" s="374"/>
      <c r="T107" s="374"/>
      <c r="U107" s="374"/>
      <c r="V107" s="374"/>
      <c r="W107" s="374"/>
      <c r="X107" s="374"/>
    </row>
    <row r="108" spans="1:24" ht="51.75" hidden="1" customHeight="1">
      <c r="A108" s="432"/>
      <c r="B108" s="687"/>
      <c r="C108" s="688"/>
      <c r="D108" s="688"/>
      <c r="E108" s="688"/>
      <c r="F108" s="688"/>
      <c r="G108" s="688"/>
      <c r="H108" s="706"/>
      <c r="I108" s="707"/>
      <c r="J108" s="374"/>
      <c r="K108" s="374"/>
      <c r="L108" s="374"/>
      <c r="M108" s="374"/>
      <c r="N108" s="374"/>
      <c r="O108" s="374"/>
      <c r="P108" s="374"/>
      <c r="Q108" s="374"/>
      <c r="R108" s="374"/>
      <c r="S108" s="374"/>
      <c r="T108" s="374"/>
      <c r="U108" s="374"/>
      <c r="V108" s="374"/>
      <c r="W108" s="374"/>
      <c r="X108" s="374"/>
    </row>
    <row r="109" spans="1:24" ht="36.75" hidden="1" customHeight="1">
      <c r="A109" s="432"/>
      <c r="B109" s="687"/>
      <c r="C109" s="688"/>
      <c r="D109" s="688"/>
      <c r="E109" s="688"/>
      <c r="F109" s="688"/>
      <c r="G109" s="688"/>
      <c r="H109" s="688"/>
      <c r="I109" s="689"/>
      <c r="J109" s="374"/>
      <c r="K109" s="374"/>
      <c r="L109" s="374"/>
      <c r="M109" s="374"/>
      <c r="N109" s="374"/>
      <c r="O109" s="374"/>
      <c r="P109" s="374"/>
      <c r="Q109" s="374"/>
      <c r="R109" s="374"/>
      <c r="S109" s="374"/>
      <c r="T109" s="374"/>
      <c r="U109" s="374"/>
      <c r="V109" s="374"/>
      <c r="W109" s="374"/>
      <c r="X109" s="374"/>
    </row>
    <row r="110" spans="1:24" ht="27" hidden="1" customHeight="1">
      <c r="A110" s="432"/>
      <c r="B110" s="721"/>
      <c r="C110" s="722"/>
      <c r="D110" s="473"/>
      <c r="E110" s="473"/>
      <c r="F110" s="473"/>
      <c r="G110" s="473"/>
      <c r="H110" s="473"/>
      <c r="I110" s="474"/>
      <c r="J110" s="374"/>
      <c r="K110" s="374"/>
      <c r="L110" s="374"/>
      <c r="M110" s="374"/>
      <c r="N110" s="374"/>
      <c r="O110" s="374"/>
      <c r="P110" s="374"/>
      <c r="Q110" s="374"/>
      <c r="R110" s="374"/>
      <c r="S110" s="374"/>
      <c r="T110" s="374"/>
      <c r="U110" s="374"/>
      <c r="V110" s="374"/>
      <c r="W110" s="374"/>
      <c r="X110" s="374"/>
    </row>
    <row r="111" spans="1:24" ht="35.25" hidden="1" customHeight="1">
      <c r="A111" s="485"/>
      <c r="B111" s="705"/>
      <c r="C111" s="705"/>
      <c r="D111" s="705"/>
      <c r="E111" s="705"/>
      <c r="F111" s="705"/>
      <c r="G111" s="706"/>
      <c r="H111" s="707"/>
      <c r="I111" s="708"/>
      <c r="J111" s="374"/>
      <c r="K111" s="374"/>
      <c r="L111" s="374"/>
      <c r="M111" s="374"/>
      <c r="N111" s="374"/>
      <c r="O111" s="374"/>
      <c r="P111" s="374"/>
      <c r="Q111" s="374"/>
      <c r="R111" s="374"/>
      <c r="S111" s="374"/>
      <c r="T111" s="374"/>
      <c r="U111" s="374"/>
      <c r="V111" s="374"/>
      <c r="W111" s="374"/>
      <c r="X111" s="374"/>
    </row>
    <row r="112" spans="1:24" ht="37.5" hidden="1" customHeight="1">
      <c r="A112" s="485"/>
      <c r="B112" s="702"/>
      <c r="C112" s="703"/>
      <c r="D112" s="703"/>
      <c r="E112" s="703"/>
      <c r="F112" s="704"/>
      <c r="G112" s="706"/>
      <c r="H112" s="707"/>
      <c r="I112" s="708"/>
      <c r="J112" s="374"/>
      <c r="K112" s="374"/>
      <c r="L112" s="374"/>
      <c r="M112" s="374"/>
      <c r="N112" s="374"/>
      <c r="O112" s="374"/>
      <c r="P112" s="374"/>
      <c r="Q112" s="374"/>
      <c r="R112" s="374"/>
      <c r="S112" s="374"/>
      <c r="T112" s="374"/>
      <c r="U112" s="374"/>
      <c r="V112" s="374"/>
      <c r="W112" s="374"/>
      <c r="X112" s="374"/>
    </row>
    <row r="113" spans="1:24" ht="19.5" hidden="1" customHeight="1">
      <c r="A113" s="485"/>
      <c r="B113" s="709"/>
      <c r="C113" s="710"/>
      <c r="D113" s="710"/>
      <c r="E113" s="710"/>
      <c r="F113" s="711"/>
      <c r="G113" s="474"/>
      <c r="H113" s="475"/>
      <c r="I113" s="475"/>
      <c r="J113" s="374"/>
      <c r="K113" s="374"/>
      <c r="L113" s="374"/>
      <c r="M113" s="374"/>
      <c r="N113" s="374"/>
      <c r="O113" s="374"/>
      <c r="P113" s="374"/>
      <c r="Q113" s="374"/>
      <c r="R113" s="374"/>
      <c r="S113" s="374"/>
      <c r="T113" s="374"/>
      <c r="U113" s="374"/>
      <c r="V113" s="374"/>
      <c r="W113" s="374"/>
      <c r="X113" s="374"/>
    </row>
    <row r="114" spans="1:24" ht="17.25" hidden="1" customHeight="1">
      <c r="A114" s="716"/>
      <c r="B114" s="705"/>
      <c r="C114" s="705"/>
      <c r="D114" s="705"/>
      <c r="E114" s="705"/>
      <c r="F114" s="705"/>
      <c r="G114" s="486"/>
      <c r="H114" s="486"/>
      <c r="I114" s="486"/>
      <c r="J114" s="374"/>
      <c r="K114" s="374"/>
      <c r="L114" s="374"/>
      <c r="M114" s="374"/>
      <c r="N114" s="374"/>
      <c r="O114" s="374"/>
      <c r="P114" s="374"/>
      <c r="Q114" s="374"/>
      <c r="R114" s="374"/>
      <c r="S114" s="374"/>
      <c r="T114" s="374"/>
      <c r="U114" s="374"/>
      <c r="V114" s="374"/>
      <c r="W114" s="374"/>
      <c r="X114" s="374"/>
    </row>
    <row r="115" spans="1:24" ht="22.5" hidden="1" customHeight="1">
      <c r="A115" s="716"/>
      <c r="B115" s="705"/>
      <c r="C115" s="705"/>
      <c r="D115" s="705"/>
      <c r="E115" s="705"/>
      <c r="F115" s="705"/>
      <c r="G115" s="500"/>
      <c r="H115" s="500"/>
      <c r="I115" s="500"/>
      <c r="J115" s="374"/>
      <c r="K115" s="374"/>
      <c r="L115" s="374"/>
      <c r="M115" s="374"/>
      <c r="N115" s="374"/>
      <c r="O115" s="374"/>
      <c r="P115" s="374"/>
      <c r="Q115" s="374"/>
      <c r="R115" s="374"/>
      <c r="S115" s="374"/>
      <c r="T115" s="374"/>
      <c r="U115" s="374"/>
      <c r="V115" s="374"/>
      <c r="W115" s="374"/>
      <c r="X115" s="374"/>
    </row>
    <row r="116" spans="1:24" ht="24.75" hidden="1" customHeight="1">
      <c r="A116" s="487"/>
      <c r="B116" s="699"/>
      <c r="C116" s="700"/>
      <c r="D116" s="700"/>
      <c r="E116" s="700"/>
      <c r="F116" s="701"/>
      <c r="G116" s="486"/>
      <c r="H116" s="486"/>
      <c r="I116" s="486"/>
      <c r="J116" s="374"/>
      <c r="K116" s="374"/>
      <c r="L116" s="374"/>
      <c r="M116" s="374"/>
      <c r="N116" s="374"/>
      <c r="O116" s="374"/>
      <c r="P116" s="374"/>
      <c r="Q116" s="374"/>
      <c r="R116" s="374"/>
      <c r="S116" s="374"/>
      <c r="T116" s="374"/>
      <c r="U116" s="374"/>
      <c r="V116" s="374"/>
      <c r="W116" s="374"/>
      <c r="X116" s="374"/>
    </row>
    <row r="117" spans="1:24" ht="21.75" hidden="1" customHeight="1">
      <c r="A117" s="488"/>
      <c r="B117" s="702"/>
      <c r="C117" s="703"/>
      <c r="D117" s="703"/>
      <c r="E117" s="703"/>
      <c r="F117" s="704"/>
      <c r="G117" s="501"/>
      <c r="H117" s="502"/>
      <c r="I117" s="502"/>
      <c r="J117" s="374"/>
      <c r="K117" s="374"/>
      <c r="L117" s="374"/>
      <c r="M117" s="374"/>
      <c r="N117" s="374"/>
      <c r="O117" s="374"/>
      <c r="P117" s="374"/>
      <c r="Q117" s="374"/>
      <c r="R117" s="374"/>
      <c r="S117" s="374"/>
      <c r="T117" s="374"/>
      <c r="U117" s="374"/>
      <c r="V117" s="374"/>
      <c r="W117" s="374"/>
      <c r="X117" s="374"/>
    </row>
    <row r="118" spans="1:24" ht="30" hidden="1" customHeight="1">
      <c r="A118" s="489"/>
      <c r="B118" s="721"/>
      <c r="C118" s="722"/>
      <c r="D118" s="722"/>
      <c r="E118" s="722"/>
      <c r="F118" s="722"/>
      <c r="G118" s="722"/>
      <c r="H118" s="722"/>
      <c r="I118" s="723"/>
      <c r="J118" s="374"/>
      <c r="K118" s="374"/>
      <c r="L118" s="374"/>
      <c r="M118" s="374"/>
      <c r="N118" s="374"/>
      <c r="O118" s="374"/>
      <c r="P118" s="374"/>
      <c r="Q118" s="374"/>
      <c r="R118" s="374"/>
      <c r="S118" s="374"/>
      <c r="T118" s="374"/>
      <c r="U118" s="374"/>
      <c r="V118" s="374"/>
      <c r="W118" s="374"/>
      <c r="X118" s="374"/>
    </row>
    <row r="119" spans="1:24" ht="42.75" hidden="1" customHeight="1">
      <c r="A119" s="485"/>
      <c r="B119" s="705"/>
      <c r="C119" s="705"/>
      <c r="D119" s="705"/>
      <c r="E119" s="705"/>
      <c r="F119" s="705"/>
      <c r="G119" s="706"/>
      <c r="H119" s="707"/>
      <c r="I119" s="708"/>
      <c r="J119" s="374"/>
      <c r="K119" s="374"/>
      <c r="L119" s="374"/>
      <c r="M119" s="374"/>
      <c r="N119" s="374"/>
      <c r="O119" s="374"/>
      <c r="P119" s="374"/>
      <c r="Q119" s="374"/>
      <c r="R119" s="374"/>
      <c r="S119" s="374"/>
      <c r="T119" s="374"/>
      <c r="U119" s="374"/>
      <c r="V119" s="374"/>
      <c r="W119" s="374"/>
      <c r="X119" s="374"/>
    </row>
    <row r="120" spans="1:24" ht="40.5" hidden="1" customHeight="1">
      <c r="A120" s="485"/>
      <c r="B120" s="702"/>
      <c r="C120" s="703"/>
      <c r="D120" s="703"/>
      <c r="E120" s="703"/>
      <c r="F120" s="704"/>
      <c r="G120" s="706"/>
      <c r="H120" s="707"/>
      <c r="I120" s="708"/>
      <c r="J120" s="374"/>
      <c r="K120" s="374"/>
      <c r="L120" s="374"/>
      <c r="M120" s="374"/>
      <c r="N120" s="374"/>
      <c r="O120" s="374"/>
      <c r="P120" s="374"/>
      <c r="Q120" s="374"/>
      <c r="R120" s="374"/>
      <c r="S120" s="374"/>
      <c r="T120" s="374"/>
      <c r="U120" s="374"/>
      <c r="V120" s="374"/>
      <c r="W120" s="374"/>
      <c r="X120" s="374"/>
    </row>
    <row r="121" spans="1:24" ht="21.75" hidden="1" customHeight="1">
      <c r="A121" s="485"/>
      <c r="B121" s="709"/>
      <c r="C121" s="710"/>
      <c r="D121" s="710"/>
      <c r="E121" s="710"/>
      <c r="F121" s="711"/>
      <c r="G121" s="474"/>
      <c r="H121" s="475"/>
      <c r="I121" s="475"/>
      <c r="J121" s="374"/>
      <c r="K121" s="374"/>
      <c r="L121" s="374"/>
      <c r="M121" s="374"/>
      <c r="N121" s="374"/>
      <c r="O121" s="374"/>
      <c r="P121" s="374"/>
      <c r="Q121" s="374"/>
      <c r="R121" s="374"/>
      <c r="S121" s="374"/>
      <c r="T121" s="374"/>
      <c r="U121" s="374"/>
      <c r="V121" s="374"/>
      <c r="W121" s="374"/>
      <c r="X121" s="374"/>
    </row>
    <row r="122" spans="1:24" ht="21.75" hidden="1" customHeight="1">
      <c r="A122" s="716"/>
      <c r="B122" s="705"/>
      <c r="C122" s="705"/>
      <c r="D122" s="705"/>
      <c r="E122" s="705"/>
      <c r="F122" s="705"/>
      <c r="G122" s="486"/>
      <c r="H122" s="486"/>
      <c r="I122" s="486"/>
      <c r="J122" s="374"/>
      <c r="K122" s="374"/>
      <c r="L122" s="374"/>
      <c r="M122" s="374"/>
      <c r="N122" s="374"/>
      <c r="O122" s="374"/>
      <c r="P122" s="374"/>
      <c r="Q122" s="374"/>
      <c r="R122" s="374"/>
      <c r="S122" s="374"/>
      <c r="T122" s="374"/>
      <c r="U122" s="374"/>
      <c r="V122" s="374"/>
      <c r="W122" s="374"/>
      <c r="X122" s="374"/>
    </row>
    <row r="123" spans="1:24" ht="21.75" hidden="1" customHeight="1">
      <c r="A123" s="716"/>
      <c r="B123" s="705"/>
      <c r="C123" s="705"/>
      <c r="D123" s="705"/>
      <c r="E123" s="705"/>
      <c r="F123" s="705"/>
      <c r="G123" s="500"/>
      <c r="H123" s="500"/>
      <c r="I123" s="500"/>
      <c r="J123" s="374"/>
      <c r="K123" s="374"/>
      <c r="L123" s="374"/>
      <c r="M123" s="374"/>
      <c r="N123" s="374"/>
      <c r="O123" s="374"/>
      <c r="P123" s="374"/>
      <c r="Q123" s="374"/>
      <c r="R123" s="374"/>
      <c r="S123" s="374"/>
      <c r="T123" s="374"/>
      <c r="U123" s="374"/>
      <c r="V123" s="374"/>
      <c r="W123" s="374"/>
      <c r="X123" s="374"/>
    </row>
    <row r="124" spans="1:24" ht="21.75" hidden="1" customHeight="1">
      <c r="A124" s="487"/>
      <c r="B124" s="699"/>
      <c r="C124" s="700"/>
      <c r="D124" s="700"/>
      <c r="E124" s="700"/>
      <c r="F124" s="701"/>
      <c r="G124" s="486"/>
      <c r="H124" s="486"/>
      <c r="I124" s="486"/>
      <c r="J124" s="374"/>
      <c r="K124" s="374"/>
      <c r="L124" s="374"/>
      <c r="M124" s="374"/>
      <c r="N124" s="374"/>
      <c r="O124" s="374"/>
      <c r="P124" s="374"/>
      <c r="Q124" s="374"/>
      <c r="R124" s="374"/>
      <c r="S124" s="374"/>
      <c r="T124" s="374"/>
      <c r="U124" s="374"/>
      <c r="V124" s="374"/>
      <c r="W124" s="374"/>
      <c r="X124" s="374"/>
    </row>
    <row r="125" spans="1:24" ht="21.75" hidden="1" customHeight="1">
      <c r="A125" s="488"/>
      <c r="B125" s="702"/>
      <c r="C125" s="703"/>
      <c r="D125" s="703"/>
      <c r="E125" s="703"/>
      <c r="F125" s="704"/>
      <c r="G125" s="501"/>
      <c r="H125" s="502"/>
      <c r="I125" s="502"/>
      <c r="J125" s="374"/>
      <c r="K125" s="374"/>
      <c r="L125" s="374"/>
      <c r="M125" s="374"/>
      <c r="N125" s="374"/>
      <c r="O125" s="374"/>
      <c r="P125" s="374"/>
      <c r="Q125" s="374"/>
      <c r="R125" s="374"/>
      <c r="S125" s="374"/>
      <c r="T125" s="374"/>
      <c r="U125" s="374"/>
      <c r="V125" s="374"/>
      <c r="W125" s="374"/>
      <c r="X125" s="374"/>
    </row>
    <row r="126" spans="1:24" ht="21.75" hidden="1" customHeight="1">
      <c r="A126" s="483"/>
      <c r="B126" s="484"/>
      <c r="C126" s="484"/>
      <c r="D126" s="484"/>
      <c r="E126" s="484"/>
      <c r="F126" s="484"/>
      <c r="G126" s="478"/>
      <c r="H126" s="478"/>
      <c r="I126" s="478"/>
      <c r="J126" s="374"/>
      <c r="K126" s="374"/>
      <c r="L126" s="374"/>
      <c r="M126" s="374"/>
      <c r="N126" s="374"/>
      <c r="O126" s="374"/>
      <c r="P126" s="374"/>
      <c r="Q126" s="374"/>
      <c r="R126" s="374"/>
      <c r="S126" s="374"/>
      <c r="T126" s="374"/>
      <c r="U126" s="374"/>
      <c r="V126" s="374"/>
      <c r="W126" s="374"/>
      <c r="X126" s="374"/>
    </row>
    <row r="127" spans="1:24" ht="17.25" hidden="1" customHeight="1">
      <c r="A127" s="712"/>
      <c r="B127" s="712"/>
      <c r="C127" s="712"/>
      <c r="D127" s="712"/>
      <c r="E127" s="712"/>
      <c r="F127" s="712"/>
      <c r="G127" s="712"/>
      <c r="H127" s="712"/>
      <c r="I127" s="712"/>
      <c r="J127" s="374"/>
      <c r="K127" s="374"/>
      <c r="L127" s="374"/>
      <c r="M127" s="374"/>
      <c r="N127" s="374"/>
      <c r="O127" s="374"/>
      <c r="P127" s="374"/>
      <c r="Q127" s="374"/>
      <c r="R127" s="374"/>
      <c r="S127" s="374"/>
      <c r="T127" s="374"/>
      <c r="U127" s="374"/>
      <c r="V127" s="374"/>
      <c r="W127" s="374"/>
      <c r="X127" s="374"/>
    </row>
    <row r="128" spans="1:24" ht="17.25" hidden="1" customHeight="1">
      <c r="A128" s="479"/>
      <c r="B128" s="717"/>
      <c r="C128" s="718"/>
      <c r="D128" s="718"/>
      <c r="E128" s="718"/>
      <c r="F128" s="718"/>
      <c r="G128" s="718"/>
      <c r="H128" s="718"/>
      <c r="I128" s="719"/>
      <c r="J128" s="374"/>
      <c r="K128" s="374"/>
      <c r="L128" s="374"/>
      <c r="M128" s="374"/>
      <c r="N128" s="374"/>
      <c r="O128" s="374"/>
      <c r="P128" s="374"/>
      <c r="Q128" s="374"/>
      <c r="R128" s="374"/>
      <c r="S128" s="374"/>
      <c r="T128" s="374"/>
      <c r="U128" s="374"/>
      <c r="V128" s="374"/>
      <c r="W128" s="374"/>
      <c r="X128" s="374"/>
    </row>
    <row r="129" spans="1:24" ht="17.25" hidden="1" customHeight="1">
      <c r="A129" s="384"/>
      <c r="B129" s="720"/>
      <c r="C129" s="697"/>
      <c r="D129" s="697"/>
      <c r="E129" s="697"/>
      <c r="F129" s="697"/>
      <c r="G129" s="697"/>
      <c r="H129" s="697"/>
      <c r="I129" s="698"/>
      <c r="J129" s="374"/>
      <c r="K129" s="374"/>
      <c r="L129" s="374"/>
      <c r="M129" s="374"/>
      <c r="N129" s="374"/>
      <c r="O129" s="374"/>
      <c r="P129" s="374"/>
      <c r="Q129" s="374"/>
      <c r="R129" s="374"/>
      <c r="S129" s="374"/>
      <c r="T129" s="374"/>
      <c r="U129" s="374"/>
      <c r="V129" s="374"/>
      <c r="W129" s="374"/>
      <c r="X129" s="374"/>
    </row>
    <row r="130" spans="1:24" ht="17.25" hidden="1" customHeight="1">
      <c r="A130" s="384"/>
      <c r="B130" s="384"/>
      <c r="C130" s="384"/>
      <c r="D130" s="384"/>
      <c r="E130" s="384"/>
      <c r="F130" s="384"/>
      <c r="G130" s="384"/>
      <c r="H130" s="384"/>
      <c r="I130" s="384"/>
      <c r="J130" s="374"/>
      <c r="K130" s="374"/>
      <c r="L130" s="374"/>
      <c r="M130" s="374"/>
      <c r="N130" s="374"/>
      <c r="O130" s="374"/>
      <c r="P130" s="374"/>
      <c r="Q130" s="374"/>
      <c r="R130" s="374"/>
      <c r="S130" s="374"/>
      <c r="T130" s="374"/>
      <c r="U130" s="374"/>
      <c r="V130" s="374"/>
      <c r="W130" s="374"/>
      <c r="X130" s="374"/>
    </row>
    <row r="131" spans="1:24" ht="99" hidden="1" customHeight="1">
      <c r="A131" s="432"/>
      <c r="B131" s="720"/>
      <c r="C131" s="697"/>
      <c r="D131" s="697"/>
      <c r="E131" s="697"/>
      <c r="F131" s="697"/>
      <c r="G131" s="697"/>
      <c r="H131" s="697"/>
      <c r="I131" s="698"/>
      <c r="J131" s="374"/>
      <c r="K131" s="374"/>
      <c r="L131" s="374"/>
      <c r="M131" s="374"/>
      <c r="N131" s="374"/>
      <c r="O131" s="374"/>
      <c r="P131" s="374"/>
      <c r="Q131" s="374"/>
      <c r="R131" s="374"/>
      <c r="S131" s="374"/>
      <c r="T131" s="374"/>
      <c r="U131" s="374"/>
      <c r="V131" s="374"/>
      <c r="W131" s="374"/>
      <c r="X131" s="374"/>
    </row>
    <row r="132" spans="1:24" ht="17.25" hidden="1" customHeight="1">
      <c r="A132" s="384"/>
      <c r="B132" s="384"/>
      <c r="C132" s="384"/>
      <c r="D132" s="384"/>
      <c r="E132" s="384"/>
      <c r="F132" s="384"/>
      <c r="G132" s="384"/>
      <c r="H132" s="384"/>
      <c r="I132" s="384"/>
      <c r="J132" s="374"/>
      <c r="K132" s="374"/>
      <c r="L132" s="374"/>
      <c r="M132" s="374"/>
      <c r="N132" s="374"/>
      <c r="O132" s="374"/>
      <c r="P132" s="374"/>
      <c r="Q132" s="374"/>
      <c r="R132" s="374"/>
      <c r="S132" s="374"/>
      <c r="T132" s="374"/>
      <c r="U132" s="374"/>
      <c r="V132" s="374"/>
      <c r="W132" s="374"/>
      <c r="X132" s="374"/>
    </row>
    <row r="133" spans="1:24" ht="17.25" hidden="1" customHeight="1">
      <c r="A133" s="384"/>
      <c r="B133" s="713"/>
      <c r="C133" s="714"/>
      <c r="D133" s="714"/>
      <c r="E133" s="714"/>
      <c r="F133" s="714"/>
      <c r="G133" s="714"/>
      <c r="H133" s="714"/>
      <c r="I133" s="715"/>
      <c r="J133" s="374"/>
      <c r="K133" s="374"/>
      <c r="L133" s="374"/>
      <c r="M133" s="374"/>
      <c r="N133" s="374"/>
      <c r="O133" s="374"/>
      <c r="P133" s="374"/>
      <c r="Q133" s="374"/>
      <c r="R133" s="374"/>
      <c r="S133" s="374"/>
      <c r="T133" s="374"/>
      <c r="U133" s="374"/>
      <c r="V133" s="374"/>
      <c r="W133" s="374"/>
      <c r="X133" s="374"/>
    </row>
    <row r="134" spans="1:24" ht="37.5" hidden="1" customHeight="1">
      <c r="A134" s="384"/>
      <c r="B134" s="705"/>
      <c r="C134" s="705"/>
      <c r="D134" s="705"/>
      <c r="E134" s="705"/>
      <c r="F134" s="705"/>
      <c r="G134" s="706"/>
      <c r="H134" s="707"/>
      <c r="I134" s="708"/>
      <c r="J134" s="374"/>
      <c r="K134" s="374"/>
      <c r="L134" s="374"/>
      <c r="M134" s="374"/>
      <c r="N134" s="374"/>
      <c r="O134" s="374"/>
      <c r="P134" s="374"/>
      <c r="Q134" s="374"/>
      <c r="R134" s="374"/>
      <c r="S134" s="374"/>
      <c r="T134" s="374"/>
      <c r="U134" s="374"/>
      <c r="V134" s="374"/>
      <c r="W134" s="374"/>
      <c r="X134" s="374"/>
    </row>
    <row r="135" spans="1:24" ht="39.75" hidden="1" customHeight="1">
      <c r="A135" s="384"/>
      <c r="B135" s="705"/>
      <c r="C135" s="705"/>
      <c r="D135" s="705"/>
      <c r="E135" s="705"/>
      <c r="F135" s="705"/>
      <c r="G135" s="706"/>
      <c r="H135" s="707"/>
      <c r="I135" s="708"/>
      <c r="J135" s="374"/>
      <c r="K135" s="374"/>
      <c r="L135" s="374"/>
      <c r="M135" s="374"/>
      <c r="N135" s="374"/>
      <c r="O135" s="374"/>
      <c r="P135" s="374"/>
      <c r="Q135" s="374"/>
      <c r="R135" s="374"/>
      <c r="S135" s="374"/>
      <c r="T135" s="374"/>
      <c r="U135" s="374"/>
      <c r="V135" s="374"/>
      <c r="W135" s="374"/>
      <c r="X135" s="374"/>
    </row>
    <row r="136" spans="1:24" hidden="1">
      <c r="A136" s="415"/>
      <c r="B136" s="687"/>
      <c r="C136" s="688"/>
      <c r="D136" s="688"/>
      <c r="E136" s="688"/>
      <c r="F136" s="688"/>
      <c r="G136" s="688"/>
      <c r="H136" s="688"/>
      <c r="I136" s="689"/>
      <c r="J136" s="374"/>
      <c r="K136" s="374"/>
      <c r="L136" s="374"/>
      <c r="M136" s="374"/>
      <c r="N136" s="374"/>
      <c r="O136" s="374"/>
      <c r="P136" s="374"/>
      <c r="Q136" s="374"/>
      <c r="R136" s="374"/>
      <c r="S136" s="374"/>
      <c r="T136" s="374"/>
      <c r="U136" s="374"/>
      <c r="V136" s="374"/>
      <c r="W136" s="374"/>
      <c r="X136" s="374"/>
    </row>
    <row r="137" spans="1:24" ht="23.25" hidden="1" customHeight="1">
      <c r="A137" s="405"/>
      <c r="B137" s="688"/>
      <c r="C137" s="688"/>
      <c r="D137" s="688"/>
      <c r="E137" s="688"/>
      <c r="F137" s="674"/>
      <c r="G137" s="674"/>
      <c r="H137" s="674"/>
      <c r="I137" s="674"/>
      <c r="J137" s="374"/>
      <c r="K137" s="374"/>
      <c r="L137" s="374"/>
      <c r="M137" s="499"/>
      <c r="N137" s="374"/>
      <c r="O137" s="374"/>
      <c r="P137" s="374"/>
      <c r="Q137" s="374"/>
      <c r="R137" s="374"/>
      <c r="S137" s="374"/>
      <c r="T137" s="374"/>
      <c r="U137" s="374"/>
      <c r="V137" s="374"/>
      <c r="W137" s="374"/>
      <c r="X137" s="374"/>
    </row>
    <row r="138" spans="1:24" ht="24" hidden="1" customHeight="1">
      <c r="A138" s="405"/>
      <c r="B138" s="688"/>
      <c r="C138" s="688"/>
      <c r="D138" s="688"/>
      <c r="E138" s="688"/>
      <c r="F138" s="674"/>
      <c r="G138" s="674"/>
      <c r="H138" s="674"/>
      <c r="I138" s="674"/>
      <c r="J138" s="374"/>
      <c r="K138" s="374"/>
      <c r="L138" s="374"/>
      <c r="M138" s="374"/>
      <c r="N138" s="374"/>
      <c r="O138" s="374"/>
      <c r="P138" s="374"/>
      <c r="Q138" s="374"/>
      <c r="R138" s="374"/>
      <c r="S138" s="374"/>
      <c r="T138" s="374"/>
      <c r="U138" s="374"/>
      <c r="V138" s="374"/>
      <c r="W138" s="374"/>
      <c r="X138" s="374"/>
    </row>
    <row r="139" spans="1:24" ht="20.25" hidden="1" customHeight="1">
      <c r="A139" s="405"/>
      <c r="B139" s="688"/>
      <c r="C139" s="688"/>
      <c r="D139" s="688"/>
      <c r="E139" s="688"/>
      <c r="F139" s="674"/>
      <c r="G139" s="674"/>
      <c r="H139" s="674"/>
      <c r="I139" s="674"/>
      <c r="J139" s="374"/>
      <c r="K139" s="374"/>
      <c r="L139" s="374"/>
      <c r="M139" s="374"/>
      <c r="N139" s="374"/>
      <c r="O139" s="374"/>
      <c r="P139" s="374"/>
      <c r="Q139" s="374"/>
      <c r="R139" s="374"/>
      <c r="S139" s="374"/>
      <c r="T139" s="374"/>
      <c r="U139" s="374"/>
      <c r="V139" s="374"/>
      <c r="W139" s="374"/>
      <c r="X139" s="374"/>
    </row>
    <row r="140" spans="1:24" ht="20.25" hidden="1" customHeight="1">
      <c r="A140" s="405"/>
      <c r="B140" s="688"/>
      <c r="C140" s="688"/>
      <c r="D140" s="688"/>
      <c r="E140" s="688"/>
      <c r="F140" s="674"/>
      <c r="G140" s="674"/>
      <c r="H140" s="674"/>
      <c r="I140" s="674"/>
      <c r="J140" s="374"/>
      <c r="K140" s="374"/>
      <c r="L140" s="374"/>
      <c r="M140" s="374"/>
      <c r="N140" s="374"/>
      <c r="O140" s="374"/>
      <c r="P140" s="374"/>
      <c r="Q140" s="374"/>
      <c r="R140" s="374"/>
      <c r="S140" s="374"/>
      <c r="T140" s="374"/>
      <c r="U140" s="374"/>
      <c r="V140" s="374"/>
      <c r="W140" s="374"/>
      <c r="X140" s="374"/>
    </row>
    <row r="141" spans="1:24" ht="40.5" hidden="1" customHeight="1">
      <c r="A141" s="476"/>
      <c r="B141" s="688"/>
      <c r="C141" s="688"/>
      <c r="D141" s="688"/>
      <c r="E141" s="689"/>
      <c r="F141" s="674"/>
      <c r="G141" s="674"/>
      <c r="H141" s="685"/>
      <c r="I141" s="686"/>
      <c r="J141" s="374"/>
      <c r="K141" s="374"/>
      <c r="L141" s="374"/>
      <c r="M141" s="374"/>
      <c r="N141" s="374"/>
      <c r="O141" s="374"/>
      <c r="P141" s="374"/>
      <c r="Q141" s="374"/>
      <c r="R141" s="374"/>
      <c r="S141" s="374"/>
      <c r="T141" s="374"/>
      <c r="U141" s="374"/>
      <c r="V141" s="374"/>
      <c r="W141" s="374"/>
      <c r="X141" s="374"/>
    </row>
    <row r="142" spans="1:24" ht="112.5" hidden="1" customHeight="1">
      <c r="A142" s="417"/>
      <c r="B142" s="687"/>
      <c r="C142" s="688"/>
      <c r="D142" s="688"/>
      <c r="E142" s="689"/>
      <c r="F142" s="690"/>
      <c r="G142" s="691"/>
      <c r="H142" s="690"/>
      <c r="I142" s="691"/>
      <c r="J142" s="374"/>
      <c r="K142" s="374"/>
      <c r="L142" s="374"/>
      <c r="M142" s="374"/>
      <c r="N142" s="374"/>
      <c r="O142" s="374"/>
      <c r="P142" s="374"/>
      <c r="Q142" s="374"/>
      <c r="R142" s="374"/>
      <c r="S142" s="374"/>
      <c r="T142" s="374"/>
      <c r="U142" s="374"/>
      <c r="V142" s="374"/>
      <c r="W142" s="374"/>
      <c r="X142" s="374"/>
    </row>
    <row r="143" spans="1:24" ht="43.5" hidden="1" customHeight="1">
      <c r="A143" s="384"/>
      <c r="B143" s="687"/>
      <c r="C143" s="688"/>
      <c r="D143" s="688"/>
      <c r="E143" s="688"/>
      <c r="F143" s="674"/>
      <c r="G143" s="674"/>
      <c r="H143" s="674"/>
      <c r="I143" s="674"/>
      <c r="J143" s="374"/>
      <c r="K143" s="374"/>
      <c r="L143" s="374"/>
      <c r="M143" s="374"/>
      <c r="N143" s="374"/>
      <c r="O143" s="374"/>
      <c r="P143" s="374"/>
      <c r="Q143" s="374"/>
      <c r="R143" s="374"/>
      <c r="S143" s="374"/>
      <c r="T143" s="374"/>
      <c r="U143" s="374"/>
      <c r="V143" s="374"/>
      <c r="W143" s="374"/>
      <c r="X143" s="374"/>
    </row>
    <row r="144" spans="1:24" hidden="1">
      <c r="A144" s="455"/>
      <c r="B144" s="807"/>
      <c r="C144" s="807"/>
      <c r="D144" s="807"/>
      <c r="E144" s="807"/>
      <c r="F144" s="807"/>
      <c r="G144" s="807"/>
      <c r="H144" s="807"/>
      <c r="I144" s="807"/>
      <c r="J144" s="374"/>
      <c r="K144" s="374"/>
      <c r="L144" s="374"/>
      <c r="M144" s="374"/>
      <c r="N144" s="374"/>
      <c r="O144" s="374"/>
      <c r="P144" s="374"/>
      <c r="Q144" s="374"/>
      <c r="R144" s="374"/>
      <c r="S144" s="374"/>
      <c r="T144" s="374"/>
      <c r="U144" s="374"/>
      <c r="V144" s="374"/>
      <c r="W144" s="374"/>
      <c r="X144" s="374"/>
    </row>
    <row r="145" spans="1:24" ht="17.25" hidden="1" customHeight="1">
      <c r="A145" s="455"/>
      <c r="B145" s="846"/>
      <c r="C145" s="846"/>
      <c r="D145" s="846"/>
      <c r="E145" s="846"/>
      <c r="F145" s="846"/>
      <c r="G145" s="846"/>
      <c r="H145" s="846"/>
      <c r="I145" s="846"/>
      <c r="J145" s="374"/>
      <c r="K145" s="374"/>
      <c r="L145" s="374"/>
      <c r="M145" s="374"/>
      <c r="N145" s="374"/>
      <c r="O145" s="374"/>
      <c r="P145" s="374"/>
      <c r="Q145" s="374"/>
      <c r="R145" s="374"/>
      <c r="S145" s="374"/>
      <c r="T145" s="374"/>
      <c r="U145" s="374"/>
      <c r="V145" s="374"/>
      <c r="W145" s="374"/>
      <c r="X145" s="374"/>
    </row>
    <row r="146" spans="1:24" ht="17.25" hidden="1" customHeight="1">
      <c r="A146" s="455"/>
      <c r="B146" s="519"/>
      <c r="C146" s="469"/>
      <c r="D146" s="469"/>
      <c r="E146" s="469"/>
      <c r="F146" s="469"/>
      <c r="G146" s="469"/>
      <c r="H146" s="469"/>
      <c r="I146" s="469"/>
      <c r="J146" s="374"/>
      <c r="K146" s="374"/>
      <c r="L146" s="374"/>
      <c r="M146" s="374"/>
      <c r="N146" s="374"/>
      <c r="O146" s="374"/>
      <c r="P146" s="374"/>
      <c r="Q146" s="374"/>
      <c r="R146" s="374"/>
      <c r="S146" s="374"/>
      <c r="T146" s="374"/>
      <c r="U146" s="374"/>
      <c r="V146" s="374"/>
      <c r="W146" s="374"/>
      <c r="X146" s="374"/>
    </row>
    <row r="147" spans="1:24" ht="17.25" hidden="1" customHeight="1">
      <c r="A147" s="455"/>
      <c r="B147" s="846"/>
      <c r="C147" s="846"/>
      <c r="D147" s="846"/>
      <c r="E147" s="846"/>
      <c r="F147" s="846"/>
      <c r="G147" s="846"/>
      <c r="H147" s="846"/>
      <c r="I147" s="846"/>
      <c r="J147" s="374"/>
      <c r="K147" s="374"/>
      <c r="L147" s="374"/>
      <c r="M147" s="374"/>
      <c r="N147" s="374"/>
      <c r="O147" s="374"/>
      <c r="P147" s="374"/>
      <c r="Q147" s="374"/>
      <c r="R147" s="374"/>
      <c r="S147" s="374"/>
      <c r="T147" s="374"/>
      <c r="U147" s="374"/>
      <c r="V147" s="374"/>
      <c r="W147" s="374"/>
      <c r="X147" s="374"/>
    </row>
    <row r="148" spans="1:24" ht="17.25" hidden="1" customHeight="1">
      <c r="A148" s="455"/>
      <c r="B148" s="846"/>
      <c r="C148" s="846"/>
      <c r="D148" s="846"/>
      <c r="E148" s="846"/>
      <c r="F148" s="846"/>
      <c r="G148" s="846"/>
      <c r="H148" s="846"/>
      <c r="I148" s="846"/>
      <c r="J148" s="374"/>
      <c r="K148" s="374"/>
      <c r="L148" s="374"/>
      <c r="M148" s="374"/>
      <c r="N148" s="374"/>
      <c r="O148" s="374"/>
      <c r="P148" s="374"/>
      <c r="Q148" s="374"/>
      <c r="R148" s="374"/>
      <c r="S148" s="374"/>
      <c r="T148" s="374"/>
      <c r="U148" s="374"/>
      <c r="V148" s="374"/>
      <c r="W148" s="374"/>
      <c r="X148" s="374"/>
    </row>
    <row r="149" spans="1:24" ht="17.25" hidden="1" customHeight="1">
      <c r="A149" s="517"/>
      <c r="B149" s="517"/>
      <c r="C149" s="517"/>
      <c r="D149" s="517"/>
      <c r="E149" s="517"/>
      <c r="F149" s="517"/>
      <c r="G149" s="517"/>
      <c r="H149" s="517"/>
      <c r="I149" s="517"/>
      <c r="J149" s="374"/>
      <c r="K149" s="374"/>
      <c r="L149" s="374"/>
      <c r="M149" s="374"/>
      <c r="N149" s="374"/>
      <c r="O149" s="374"/>
      <c r="P149" s="374"/>
      <c r="Q149" s="374"/>
      <c r="R149" s="374"/>
      <c r="S149" s="374"/>
      <c r="T149" s="374"/>
      <c r="U149" s="374"/>
      <c r="V149" s="374"/>
      <c r="W149" s="374"/>
      <c r="X149" s="374"/>
    </row>
    <row r="150" spans="1:24" ht="17.25" hidden="1" customHeight="1">
      <c r="A150" s="384"/>
      <c r="B150" s="804"/>
      <c r="C150" s="805"/>
      <c r="D150" s="805"/>
      <c r="E150" s="805"/>
      <c r="F150" s="805"/>
      <c r="G150" s="806"/>
      <c r="H150" s="500"/>
      <c r="I150" s="384"/>
      <c r="J150" s="374"/>
      <c r="K150" s="374"/>
      <c r="L150" s="374"/>
      <c r="M150" s="374"/>
      <c r="N150" s="374"/>
      <c r="O150" s="374"/>
      <c r="P150" s="374"/>
      <c r="Q150" s="374"/>
      <c r="R150" s="374"/>
      <c r="S150" s="374"/>
      <c r="T150" s="374"/>
      <c r="U150" s="374"/>
      <c r="V150" s="374"/>
      <c r="W150" s="374"/>
      <c r="X150" s="374"/>
    </row>
    <row r="151" spans="1:24" ht="17.25" hidden="1" customHeight="1">
      <c r="A151" s="384"/>
      <c r="B151" s="804"/>
      <c r="C151" s="805"/>
      <c r="D151" s="805"/>
      <c r="E151" s="805"/>
      <c r="F151" s="805"/>
      <c r="G151" s="806"/>
      <c r="H151" s="501"/>
      <c r="I151" s="384"/>
      <c r="J151" s="374"/>
      <c r="K151" s="374"/>
      <c r="L151" s="374"/>
      <c r="M151" s="374"/>
      <c r="N151" s="374"/>
      <c r="O151" s="374"/>
      <c r="P151" s="374"/>
      <c r="Q151" s="374"/>
      <c r="R151" s="374"/>
      <c r="S151" s="374"/>
      <c r="T151" s="374"/>
      <c r="U151" s="374"/>
      <c r="V151" s="374"/>
      <c r="W151" s="374"/>
      <c r="X151" s="374"/>
    </row>
    <row r="152" spans="1:24" ht="17.25" hidden="1" customHeight="1">
      <c r="A152" s="397"/>
      <c r="B152" s="518"/>
      <c r="C152" s="468"/>
      <c r="D152" s="468"/>
      <c r="E152" s="468"/>
      <c r="F152" s="468"/>
      <c r="G152" s="468"/>
      <c r="H152" s="397"/>
      <c r="I152" s="397"/>
      <c r="J152" s="374"/>
      <c r="K152" s="374"/>
      <c r="L152" s="374"/>
      <c r="M152" s="374"/>
      <c r="N152" s="374"/>
      <c r="O152" s="374"/>
      <c r="P152" s="374"/>
      <c r="Q152" s="374"/>
      <c r="R152" s="374"/>
      <c r="S152" s="374"/>
      <c r="T152" s="374"/>
      <c r="U152" s="374"/>
      <c r="V152" s="374"/>
      <c r="W152" s="374"/>
      <c r="X152" s="374"/>
    </row>
    <row r="153" spans="1:24" ht="17.25" hidden="1" customHeight="1">
      <c r="A153" s="397"/>
      <c r="B153" s="397"/>
      <c r="C153" s="397"/>
      <c r="D153" s="397"/>
      <c r="E153" s="397"/>
      <c r="F153" s="397"/>
      <c r="G153" s="397"/>
      <c r="H153" s="397"/>
      <c r="I153" s="397"/>
      <c r="J153" s="374"/>
      <c r="K153" s="374"/>
      <c r="L153" s="374"/>
      <c r="M153" s="374"/>
      <c r="N153" s="374"/>
      <c r="O153" s="374"/>
      <c r="P153" s="374"/>
      <c r="Q153" s="374"/>
      <c r="R153" s="374"/>
      <c r="S153" s="374"/>
      <c r="T153" s="374"/>
      <c r="U153" s="374"/>
      <c r="V153" s="374"/>
      <c r="W153" s="374"/>
      <c r="X153" s="374"/>
    </row>
    <row r="154" spans="1:24" ht="16.5" hidden="1" customHeight="1">
      <c r="A154" s="392"/>
      <c r="B154" s="810"/>
      <c r="C154" s="810"/>
      <c r="D154" s="810"/>
      <c r="E154" s="810"/>
      <c r="F154" s="810"/>
      <c r="G154" s="810"/>
      <c r="H154" s="810"/>
      <c r="I154" s="810"/>
      <c r="J154" s="378"/>
    </row>
    <row r="155" spans="1:24" ht="9" hidden="1" customHeight="1">
      <c r="A155" s="378"/>
      <c r="B155" s="397"/>
      <c r="C155" s="397"/>
      <c r="D155" s="397"/>
      <c r="E155" s="397"/>
      <c r="F155" s="397"/>
      <c r="G155" s="397"/>
      <c r="H155" s="397"/>
      <c r="I155" s="378"/>
      <c r="J155" s="378"/>
    </row>
    <row r="156" spans="1:24" ht="18" hidden="1" customHeight="1">
      <c r="A156" s="418"/>
      <c r="B156" s="696"/>
      <c r="C156" s="696"/>
      <c r="D156" s="696"/>
      <c r="E156" s="696"/>
      <c r="F156" s="696"/>
      <c r="G156" s="696"/>
      <c r="H156" s="696"/>
      <c r="I156" s="696"/>
    </row>
    <row r="157" spans="1:24" ht="9" hidden="1" customHeight="1">
      <c r="A157" s="378"/>
      <c r="B157" s="397"/>
      <c r="C157" s="397"/>
      <c r="D157" s="397"/>
      <c r="E157" s="397"/>
      <c r="F157" s="397"/>
      <c r="G157" s="397"/>
      <c r="H157" s="397"/>
      <c r="I157" s="378"/>
      <c r="J157" s="378"/>
    </row>
    <row r="158" spans="1:24" ht="18.75" hidden="1" customHeight="1">
      <c r="A158" s="394"/>
      <c r="B158" s="847"/>
      <c r="C158" s="847"/>
      <c r="D158" s="847"/>
      <c r="E158" s="847"/>
      <c r="F158" s="847"/>
      <c r="G158" s="847"/>
      <c r="H158" s="847"/>
      <c r="I158" s="847"/>
      <c r="J158" s="378"/>
    </row>
    <row r="159" spans="1:24" ht="51.75" hidden="1" customHeight="1">
      <c r="A159" s="394"/>
      <c r="B159" s="848"/>
      <c r="C159" s="848"/>
      <c r="D159" s="848"/>
      <c r="E159" s="848"/>
      <c r="F159" s="848"/>
      <c r="G159" s="848"/>
      <c r="H159" s="848"/>
      <c r="I159" s="848"/>
      <c r="J159" s="378"/>
    </row>
    <row r="160" spans="1:24" hidden="1">
      <c r="A160" s="394"/>
      <c r="B160" s="419"/>
      <c r="C160" s="419"/>
      <c r="D160" s="419"/>
      <c r="E160" s="419"/>
      <c r="F160" s="419"/>
      <c r="G160" s="419"/>
      <c r="H160" s="419"/>
      <c r="I160" s="419"/>
      <c r="J160" s="378"/>
    </row>
    <row r="161" spans="1:10" ht="39.75" hidden="1" customHeight="1">
      <c r="A161" s="420"/>
      <c r="B161" s="808"/>
      <c r="C161" s="808"/>
      <c r="D161" s="808"/>
      <c r="E161" s="808"/>
      <c r="F161" s="808"/>
      <c r="G161" s="808"/>
      <c r="H161" s="808"/>
      <c r="I161" s="808"/>
      <c r="J161" s="378"/>
    </row>
    <row r="162" spans="1:10" ht="12.75" hidden="1" customHeight="1">
      <c r="A162" s="420"/>
      <c r="B162" s="397"/>
      <c r="C162" s="397"/>
      <c r="D162" s="397"/>
      <c r="E162" s="397"/>
      <c r="F162" s="397"/>
      <c r="G162" s="397"/>
      <c r="H162" s="397"/>
      <c r="I162" s="378"/>
      <c r="J162" s="378"/>
    </row>
    <row r="163" spans="1:10" ht="65.25" hidden="1" customHeight="1">
      <c r="A163" s="394"/>
      <c r="B163" s="803"/>
      <c r="C163" s="809"/>
      <c r="D163" s="809"/>
      <c r="E163" s="809"/>
      <c r="F163" s="809"/>
      <c r="G163" s="809"/>
      <c r="H163" s="809"/>
      <c r="I163" s="809"/>
      <c r="J163" s="378"/>
    </row>
    <row r="164" spans="1:10" ht="10.5" hidden="1" customHeight="1">
      <c r="A164" s="421"/>
      <c r="B164" s="422"/>
      <c r="C164" s="422"/>
      <c r="D164" s="422"/>
      <c r="E164" s="422"/>
      <c r="F164" s="422"/>
      <c r="G164" s="422"/>
      <c r="H164" s="422"/>
      <c r="I164" s="422"/>
      <c r="J164" s="378"/>
    </row>
    <row r="165" spans="1:10" ht="77.25" hidden="1" customHeight="1">
      <c r="A165" s="423"/>
      <c r="B165" s="803"/>
      <c r="C165" s="658"/>
      <c r="D165" s="658"/>
      <c r="E165" s="658"/>
      <c r="F165" s="658"/>
      <c r="G165" s="658"/>
      <c r="H165" s="658"/>
      <c r="I165" s="658"/>
    </row>
    <row r="166" spans="1:10" ht="12.75" hidden="1" customHeight="1">
      <c r="B166" s="424"/>
      <c r="C166" s="424"/>
      <c r="D166" s="424"/>
      <c r="E166" s="424"/>
      <c r="F166" s="424"/>
      <c r="G166" s="424"/>
      <c r="H166" s="424"/>
      <c r="I166" s="424"/>
    </row>
    <row r="167" spans="1:10" ht="114" hidden="1" customHeight="1">
      <c r="B167" s="798"/>
      <c r="C167" s="798"/>
      <c r="D167" s="798"/>
      <c r="E167" s="798"/>
      <c r="F167" s="798"/>
      <c r="G167" s="798"/>
      <c r="H167" s="798"/>
      <c r="I167" s="798"/>
    </row>
    <row r="168" spans="1:10" ht="15" hidden="1" customHeight="1">
      <c r="A168" s="378"/>
      <c r="B168" s="425"/>
      <c r="C168" s="425"/>
      <c r="D168" s="425"/>
      <c r="E168" s="425"/>
      <c r="F168" s="425"/>
      <c r="G168" s="425"/>
      <c r="H168" s="425"/>
      <c r="I168" s="425"/>
      <c r="J168" s="378"/>
    </row>
    <row r="169" spans="1:10" ht="54" hidden="1" customHeight="1">
      <c r="A169" s="395"/>
      <c r="B169" s="684"/>
      <c r="C169" s="684"/>
      <c r="D169" s="684"/>
      <c r="E169" s="684"/>
      <c r="F169" s="684"/>
      <c r="G169" s="684"/>
      <c r="H169" s="684"/>
      <c r="I169" s="684"/>
      <c r="J169" s="378"/>
    </row>
    <row r="170" spans="1:10" ht="20.25" hidden="1" customHeight="1">
      <c r="A170" s="426"/>
      <c r="B170" s="849"/>
      <c r="C170" s="849"/>
      <c r="D170" s="849"/>
      <c r="E170" s="849"/>
      <c r="F170" s="849"/>
      <c r="G170" s="849"/>
      <c r="H170" s="849"/>
      <c r="I170" s="849"/>
      <c r="J170" s="378"/>
    </row>
    <row r="171" spans="1:10" ht="22.5" hidden="1" customHeight="1">
      <c r="A171" s="384"/>
      <c r="B171" s="645"/>
      <c r="C171" s="649"/>
      <c r="D171" s="649"/>
      <c r="E171" s="649"/>
      <c r="F171" s="645"/>
      <c r="G171" s="649"/>
      <c r="H171" s="649"/>
      <c r="I171" s="646"/>
      <c r="J171" s="378">
        <f>J17</f>
        <v>1</v>
      </c>
    </row>
    <row r="172" spans="1:10" ht="25.5" hidden="1" customHeight="1">
      <c r="A172" s="384"/>
      <c r="B172" s="645"/>
      <c r="C172" s="649"/>
      <c r="D172" s="649"/>
      <c r="E172" s="649"/>
      <c r="F172" s="649"/>
      <c r="G172" s="649"/>
      <c r="H172" s="649"/>
      <c r="I172" s="649"/>
      <c r="J172" s="378"/>
    </row>
    <row r="173" spans="1:10" ht="19.5" hidden="1" customHeight="1">
      <c r="A173" s="427"/>
      <c r="B173" s="428"/>
      <c r="C173" s="429"/>
      <c r="D173" s="650"/>
      <c r="E173" s="651"/>
      <c r="F173" s="652"/>
      <c r="G173" s="786"/>
      <c r="H173" s="786"/>
      <c r="I173" s="654"/>
      <c r="J173" s="378"/>
    </row>
    <row r="174" spans="1:10" ht="39.75" hidden="1" customHeight="1">
      <c r="A174" s="427"/>
      <c r="B174" s="428"/>
      <c r="C174" s="429"/>
      <c r="D174" s="788"/>
      <c r="E174" s="789"/>
      <c r="F174" s="653"/>
      <c r="G174" s="787"/>
      <c r="H174" s="787"/>
      <c r="I174" s="655"/>
      <c r="J174" s="378"/>
    </row>
    <row r="175" spans="1:10" ht="17.25" hidden="1" customHeight="1">
      <c r="A175" s="432"/>
      <c r="B175" s="676"/>
      <c r="C175" s="678"/>
      <c r="D175" s="759"/>
      <c r="E175" s="760"/>
      <c r="F175" s="759"/>
      <c r="G175" s="760"/>
      <c r="H175" s="759"/>
      <c r="I175" s="760"/>
      <c r="J175" s="378"/>
    </row>
    <row r="176" spans="1:10" ht="17.25" hidden="1" customHeight="1">
      <c r="A176" s="432"/>
      <c r="B176" s="676"/>
      <c r="C176" s="677"/>
      <c r="D176" s="677"/>
      <c r="E176" s="678"/>
      <c r="F176" s="433"/>
      <c r="G176" s="434"/>
      <c r="H176" s="434"/>
      <c r="I176" s="435"/>
      <c r="J176" s="378"/>
    </row>
    <row r="177" spans="1:10" ht="17.25" hidden="1" customHeight="1">
      <c r="A177" s="432"/>
      <c r="B177" s="365"/>
      <c r="C177" s="366"/>
      <c r="D177" s="671"/>
      <c r="E177" s="672"/>
      <c r="F177" s="671"/>
      <c r="G177" s="672"/>
      <c r="H177" s="671"/>
      <c r="I177" s="672"/>
      <c r="J177" s="378"/>
    </row>
    <row r="178" spans="1:10" ht="15.75" hidden="1" customHeight="1">
      <c r="A178" s="432"/>
      <c r="B178" s="497"/>
      <c r="C178" s="498"/>
      <c r="D178" s="671"/>
      <c r="E178" s="672"/>
      <c r="F178" s="671"/>
      <c r="G178" s="672"/>
      <c r="H178" s="671"/>
      <c r="I178" s="672"/>
      <c r="J178" s="378"/>
    </row>
    <row r="179" spans="1:10" ht="15.75" hidden="1" customHeight="1">
      <c r="A179" s="432"/>
      <c r="B179" s="656"/>
      <c r="C179" s="657"/>
      <c r="D179" s="671"/>
      <c r="E179" s="672"/>
      <c r="F179" s="438"/>
      <c r="G179" s="439"/>
      <c r="H179" s="671"/>
      <c r="I179" s="672"/>
    </row>
    <row r="180" spans="1:10" ht="15.75" hidden="1" customHeight="1">
      <c r="A180" s="432"/>
      <c r="B180" s="676"/>
      <c r="C180" s="678"/>
      <c r="D180" s="671"/>
      <c r="E180" s="672"/>
      <c r="F180" s="438"/>
      <c r="G180" s="439"/>
      <c r="H180" s="671"/>
      <c r="I180" s="672"/>
      <c r="J180" s="378"/>
    </row>
    <row r="181" spans="1:10" ht="16.5" hidden="1" customHeight="1">
      <c r="A181" s="432"/>
      <c r="B181" s="440"/>
      <c r="C181" s="441"/>
      <c r="D181" s="671"/>
      <c r="E181" s="672"/>
      <c r="F181" s="438"/>
      <c r="G181" s="439"/>
      <c r="H181" s="671"/>
      <c r="I181" s="672"/>
      <c r="J181" s="378"/>
    </row>
    <row r="182" spans="1:10" hidden="1">
      <c r="A182" s="432"/>
      <c r="B182" s="491"/>
      <c r="C182" s="492"/>
      <c r="D182" s="665"/>
      <c r="E182" s="666"/>
      <c r="F182" s="446"/>
      <c r="G182" s="447"/>
      <c r="H182" s="665"/>
      <c r="I182" s="666"/>
      <c r="J182" s="378"/>
    </row>
    <row r="183" spans="1:10" ht="15.75" hidden="1" customHeight="1">
      <c r="A183" s="395"/>
      <c r="B183" s="802"/>
      <c r="C183" s="802"/>
      <c r="D183" s="697"/>
      <c r="E183" s="697"/>
      <c r="F183" s="697"/>
      <c r="G183" s="697"/>
      <c r="H183" s="697"/>
      <c r="I183" s="698"/>
      <c r="J183" s="378"/>
    </row>
    <row r="184" spans="1:10" ht="20.25" hidden="1" customHeight="1">
      <c r="A184" s="384"/>
      <c r="B184" s="442"/>
      <c r="C184" s="443"/>
      <c r="D184" s="443"/>
      <c r="E184" s="443"/>
      <c r="F184" s="443"/>
      <c r="G184" s="443"/>
      <c r="H184" s="443"/>
      <c r="I184" s="443"/>
      <c r="J184" s="378"/>
    </row>
    <row r="185" spans="1:10" ht="20.25" hidden="1" customHeight="1">
      <c r="A185" s="427"/>
      <c r="B185" s="645"/>
      <c r="C185" s="649"/>
      <c r="D185" s="649"/>
      <c r="E185" s="649"/>
      <c r="F185" s="649"/>
      <c r="G185" s="649"/>
      <c r="H185" s="649"/>
      <c r="I185" s="649"/>
      <c r="J185" s="378"/>
    </row>
    <row r="186" spans="1:10" ht="19.5" hidden="1" customHeight="1">
      <c r="A186" s="427"/>
      <c r="B186" s="428"/>
      <c r="C186" s="429"/>
      <c r="D186" s="650"/>
      <c r="E186" s="651"/>
      <c r="F186" s="652"/>
      <c r="G186" s="786"/>
      <c r="H186" s="786"/>
      <c r="I186" s="654"/>
      <c r="J186" s="378"/>
    </row>
    <row r="187" spans="1:10" ht="47.25" hidden="1" customHeight="1">
      <c r="A187" s="427"/>
      <c r="B187" s="428"/>
      <c r="C187" s="429"/>
      <c r="D187" s="788"/>
      <c r="E187" s="789"/>
      <c r="F187" s="653"/>
      <c r="G187" s="787"/>
      <c r="H187" s="787"/>
      <c r="I187" s="655"/>
      <c r="J187" s="378"/>
    </row>
    <row r="188" spans="1:10" ht="17.25" hidden="1" customHeight="1">
      <c r="A188" s="432"/>
      <c r="B188" s="676"/>
      <c r="C188" s="678"/>
      <c r="D188" s="790"/>
      <c r="E188" s="791"/>
      <c r="F188" s="790"/>
      <c r="G188" s="791"/>
      <c r="H188" s="790"/>
      <c r="I188" s="791"/>
      <c r="J188" s="378"/>
    </row>
    <row r="189" spans="1:10" ht="17.25" hidden="1" customHeight="1">
      <c r="A189" s="432"/>
      <c r="B189" s="676"/>
      <c r="C189" s="677"/>
      <c r="D189" s="677"/>
      <c r="E189" s="678"/>
      <c r="F189" s="433"/>
      <c r="G189" s="434"/>
      <c r="H189" s="434"/>
      <c r="I189" s="435"/>
      <c r="J189" s="378"/>
    </row>
    <row r="190" spans="1:10" ht="15.75" hidden="1" customHeight="1">
      <c r="A190" s="432"/>
      <c r="B190" s="521"/>
      <c r="C190" s="366"/>
      <c r="D190" s="783"/>
      <c r="E190" s="784"/>
      <c r="F190" s="436"/>
      <c r="G190" s="437"/>
      <c r="H190" s="783"/>
      <c r="I190" s="784"/>
      <c r="J190" s="378"/>
    </row>
    <row r="191" spans="1:10" ht="15.75" hidden="1" customHeight="1">
      <c r="A191" s="432"/>
      <c r="B191" s="497"/>
      <c r="C191" s="498"/>
      <c r="D191" s="779"/>
      <c r="E191" s="780"/>
      <c r="F191" s="438"/>
      <c r="G191" s="439"/>
      <c r="H191" s="779"/>
      <c r="I191" s="780"/>
    </row>
    <row r="192" spans="1:10" ht="15.75" hidden="1" customHeight="1">
      <c r="A192" s="432"/>
      <c r="B192" s="656"/>
      <c r="C192" s="657"/>
      <c r="D192" s="779"/>
      <c r="E192" s="780"/>
      <c r="F192" s="438"/>
      <c r="G192" s="439"/>
      <c r="H192" s="779"/>
      <c r="I192" s="780"/>
      <c r="J192" s="378"/>
    </row>
    <row r="193" spans="1:10" ht="20.25" hidden="1" customHeight="1">
      <c r="A193" s="432"/>
      <c r="B193" s="676"/>
      <c r="C193" s="678"/>
      <c r="D193" s="779"/>
      <c r="E193" s="780"/>
      <c r="F193" s="438"/>
      <c r="G193" s="439"/>
      <c r="H193" s="779"/>
      <c r="I193" s="780"/>
      <c r="J193" s="378"/>
    </row>
    <row r="194" spans="1:10" ht="16.5" hidden="1" customHeight="1">
      <c r="A194" s="432"/>
      <c r="B194" s="440"/>
      <c r="C194" s="441"/>
      <c r="D194" s="779"/>
      <c r="E194" s="780"/>
      <c r="F194" s="438"/>
      <c r="G194" s="439"/>
      <c r="H194" s="779"/>
      <c r="I194" s="780"/>
      <c r="J194" s="378"/>
    </row>
    <row r="195" spans="1:10" ht="16.5" hidden="1" customHeight="1">
      <c r="A195" s="432"/>
      <c r="B195" s="491"/>
      <c r="C195" s="492"/>
      <c r="D195" s="800"/>
      <c r="E195" s="801"/>
      <c r="F195" s="444"/>
      <c r="G195" s="445"/>
      <c r="H195" s="800"/>
      <c r="I195" s="801"/>
      <c r="J195" s="378"/>
    </row>
    <row r="196" spans="1:10" ht="51" hidden="1" customHeight="1">
      <c r="A196" s="432"/>
      <c r="B196" s="663"/>
      <c r="C196" s="797"/>
      <c r="D196" s="781"/>
      <c r="E196" s="782"/>
      <c r="F196" s="446"/>
      <c r="G196" s="447"/>
      <c r="H196" s="781"/>
      <c r="I196" s="782"/>
      <c r="J196" s="378"/>
    </row>
    <row r="197" spans="1:10" ht="7.5" hidden="1" customHeight="1">
      <c r="A197" s="395"/>
      <c r="B197" s="667"/>
      <c r="C197" s="667"/>
      <c r="D197" s="798"/>
      <c r="E197" s="798"/>
      <c r="F197" s="798"/>
      <c r="G197" s="798"/>
      <c r="H197" s="798"/>
      <c r="I197" s="799"/>
      <c r="J197" s="378"/>
    </row>
    <row r="198" spans="1:10" ht="10.5" hidden="1" customHeight="1">
      <c r="A198" s="395"/>
      <c r="B198" s="448"/>
      <c r="C198" s="448"/>
      <c r="D198" s="416"/>
      <c r="E198" s="416"/>
      <c r="F198" s="416"/>
      <c r="G198" s="416"/>
      <c r="H198" s="416"/>
      <c r="I198" s="416"/>
      <c r="J198" s="378"/>
    </row>
    <row r="199" spans="1:10" ht="16.5" hidden="1" customHeight="1">
      <c r="A199" s="427"/>
      <c r="B199" s="646"/>
      <c r="C199" s="774"/>
      <c r="D199" s="775"/>
      <c r="E199" s="776"/>
      <c r="F199" s="775"/>
      <c r="G199" s="776"/>
      <c r="H199" s="775"/>
      <c r="I199" s="776"/>
      <c r="J199" s="378"/>
    </row>
    <row r="200" spans="1:10" ht="28.5" hidden="1" customHeight="1">
      <c r="A200" s="427"/>
      <c r="B200" s="649"/>
      <c r="C200" s="646"/>
      <c r="D200" s="777"/>
      <c r="E200" s="778"/>
      <c r="F200" s="777"/>
      <c r="G200" s="778"/>
      <c r="H200" s="777"/>
      <c r="I200" s="778"/>
      <c r="J200" s="378"/>
    </row>
    <row r="201" spans="1:10" ht="56.25" hidden="1" customHeight="1">
      <c r="A201" s="432"/>
      <c r="B201" s="676"/>
      <c r="C201" s="677"/>
      <c r="D201" s="677"/>
      <c r="E201" s="678"/>
      <c r="F201" s="794"/>
      <c r="G201" s="795"/>
      <c r="H201" s="795"/>
      <c r="I201" s="796"/>
    </row>
    <row r="202" spans="1:10" ht="15.75" hidden="1" customHeight="1">
      <c r="A202" s="432"/>
      <c r="B202" s="770"/>
      <c r="C202" s="771"/>
      <c r="D202" s="772"/>
      <c r="E202" s="773"/>
      <c r="F202" s="772"/>
      <c r="G202" s="773"/>
      <c r="H202" s="772"/>
      <c r="I202" s="773"/>
      <c r="J202" s="378"/>
    </row>
    <row r="203" spans="1:10" ht="48.75" hidden="1" customHeight="1">
      <c r="A203" s="432"/>
      <c r="B203" s="676"/>
      <c r="C203" s="677"/>
      <c r="D203" s="677"/>
      <c r="E203" s="678"/>
      <c r="F203" s="794"/>
      <c r="G203" s="795"/>
      <c r="H203" s="795"/>
      <c r="I203" s="796"/>
      <c r="J203" s="378"/>
    </row>
    <row r="204" spans="1:10" ht="18" hidden="1" customHeight="1">
      <c r="A204" s="389"/>
      <c r="B204" s="397"/>
      <c r="C204" s="397"/>
      <c r="D204" s="397"/>
      <c r="E204" s="397"/>
      <c r="H204" s="397"/>
    </row>
    <row r="205" spans="1:10" ht="26.25" hidden="1" customHeight="1">
      <c r="A205" s="384"/>
      <c r="B205" s="649"/>
      <c r="C205" s="649"/>
      <c r="D205" s="649"/>
      <c r="E205" s="649"/>
      <c r="F205" s="645"/>
      <c r="G205" s="649"/>
      <c r="H205" s="649"/>
      <c r="I205" s="646"/>
      <c r="J205" s="378"/>
    </row>
    <row r="206" spans="1:10" ht="29.25" hidden="1" customHeight="1">
      <c r="A206" s="384"/>
      <c r="B206" s="645"/>
      <c r="C206" s="649"/>
      <c r="D206" s="649"/>
      <c r="E206" s="649"/>
      <c r="F206" s="649"/>
      <c r="G206" s="649"/>
      <c r="H206" s="649"/>
      <c r="I206" s="649"/>
      <c r="J206" s="378"/>
    </row>
    <row r="207" spans="1:10" ht="19.5" hidden="1" customHeight="1">
      <c r="A207" s="427"/>
      <c r="B207" s="428"/>
      <c r="C207" s="429"/>
      <c r="D207" s="650"/>
      <c r="E207" s="651"/>
      <c r="F207" s="652"/>
      <c r="G207" s="786"/>
      <c r="H207" s="786"/>
      <c r="I207" s="654"/>
      <c r="J207" s="378"/>
    </row>
    <row r="208" spans="1:10" ht="47.25" hidden="1" customHeight="1">
      <c r="A208" s="427"/>
      <c r="B208" s="428"/>
      <c r="C208" s="429"/>
      <c r="D208" s="788"/>
      <c r="E208" s="789"/>
      <c r="F208" s="653"/>
      <c r="G208" s="787"/>
      <c r="H208" s="787"/>
      <c r="I208" s="655"/>
      <c r="J208" s="378"/>
    </row>
    <row r="209" spans="1:10" ht="17.25" hidden="1" customHeight="1">
      <c r="A209" s="432"/>
      <c r="B209" s="676"/>
      <c r="C209" s="678"/>
      <c r="D209" s="759"/>
      <c r="E209" s="760"/>
      <c r="F209" s="759"/>
      <c r="G209" s="760"/>
      <c r="H209" s="759"/>
      <c r="I209" s="760"/>
      <c r="J209" s="378"/>
    </row>
    <row r="210" spans="1:10" ht="17.25" hidden="1" customHeight="1">
      <c r="A210" s="432"/>
      <c r="B210" s="676"/>
      <c r="C210" s="677"/>
      <c r="D210" s="677"/>
      <c r="E210" s="678"/>
      <c r="F210" s="433"/>
      <c r="G210" s="434"/>
      <c r="H210" s="434"/>
      <c r="I210" s="435"/>
      <c r="J210" s="378"/>
    </row>
    <row r="211" spans="1:10" ht="15.75" hidden="1" customHeight="1">
      <c r="A211" s="432"/>
      <c r="B211" s="365"/>
      <c r="C211" s="366"/>
      <c r="D211" s="671"/>
      <c r="E211" s="672"/>
      <c r="F211" s="671"/>
      <c r="G211" s="672"/>
      <c r="H211" s="671"/>
      <c r="I211" s="672"/>
      <c r="J211" s="378"/>
    </row>
    <row r="212" spans="1:10" ht="15.75" hidden="1" customHeight="1">
      <c r="A212" s="432"/>
      <c r="B212" s="497"/>
      <c r="C212" s="498"/>
      <c r="D212" s="671"/>
      <c r="E212" s="672"/>
      <c r="F212" s="438"/>
      <c r="G212" s="439"/>
      <c r="H212" s="671"/>
      <c r="I212" s="672"/>
    </row>
    <row r="213" spans="1:10" ht="15.75" hidden="1" customHeight="1">
      <c r="A213" s="432"/>
      <c r="B213" s="656"/>
      <c r="C213" s="657"/>
      <c r="D213" s="671"/>
      <c r="E213" s="672"/>
      <c r="F213" s="438"/>
      <c r="G213" s="439"/>
      <c r="H213" s="671"/>
      <c r="I213" s="672"/>
      <c r="J213" s="378"/>
    </row>
    <row r="214" spans="1:10" ht="16.5" hidden="1" customHeight="1">
      <c r="A214" s="432"/>
      <c r="B214" s="676"/>
      <c r="C214" s="678"/>
      <c r="D214" s="671"/>
      <c r="E214" s="672"/>
      <c r="F214" s="438"/>
      <c r="G214" s="439"/>
      <c r="H214" s="671"/>
      <c r="I214" s="672"/>
      <c r="J214" s="378"/>
    </row>
    <row r="215" spans="1:10" hidden="1">
      <c r="A215" s="432"/>
      <c r="B215" s="440"/>
      <c r="C215" s="441"/>
      <c r="D215" s="671"/>
      <c r="E215" s="672"/>
      <c r="F215" s="438"/>
      <c r="G215" s="439"/>
      <c r="H215" s="671"/>
      <c r="I215" s="672"/>
      <c r="J215" s="378"/>
    </row>
    <row r="216" spans="1:10" ht="19.5" hidden="1" customHeight="1">
      <c r="A216" s="432"/>
      <c r="B216" s="491"/>
      <c r="C216" s="492"/>
      <c r="D216" s="665"/>
      <c r="E216" s="666"/>
      <c r="F216" s="446"/>
      <c r="G216" s="447"/>
      <c r="H216" s="665"/>
      <c r="I216" s="666"/>
      <c r="J216" s="378"/>
    </row>
    <row r="217" spans="1:10" ht="32.25" hidden="1" customHeight="1">
      <c r="A217" s="395"/>
      <c r="B217" s="697"/>
      <c r="C217" s="697"/>
      <c r="D217" s="697"/>
      <c r="E217" s="697"/>
      <c r="F217" s="697"/>
      <c r="G217" s="697"/>
      <c r="H217" s="697"/>
      <c r="I217" s="698"/>
      <c r="J217" s="378"/>
    </row>
    <row r="218" spans="1:10" ht="32.25" hidden="1" customHeight="1">
      <c r="A218" s="384"/>
      <c r="B218" s="449"/>
      <c r="C218" s="449"/>
      <c r="D218" s="449"/>
      <c r="E218" s="449"/>
      <c r="F218" s="449"/>
      <c r="G218" s="449"/>
      <c r="H218" s="449"/>
      <c r="I218" s="449"/>
      <c r="J218" s="378"/>
    </row>
    <row r="219" spans="1:10" ht="32.25" hidden="1" customHeight="1">
      <c r="A219" s="384"/>
      <c r="B219" s="449"/>
      <c r="C219" s="449"/>
      <c r="D219" s="449"/>
      <c r="E219" s="449"/>
      <c r="F219" s="449"/>
      <c r="G219" s="449"/>
      <c r="H219" s="449"/>
      <c r="I219" s="449"/>
      <c r="J219" s="378"/>
    </row>
    <row r="220" spans="1:10" ht="32.25" hidden="1" customHeight="1">
      <c r="A220" s="384"/>
      <c r="B220" s="449"/>
      <c r="C220" s="449"/>
      <c r="D220" s="449"/>
      <c r="E220" s="449"/>
      <c r="F220" s="449"/>
      <c r="G220" s="449"/>
      <c r="H220" s="449"/>
      <c r="I220" s="449"/>
      <c r="J220" s="378"/>
    </row>
    <row r="221" spans="1:10" ht="32.25" hidden="1" customHeight="1">
      <c r="A221" s="384"/>
      <c r="B221" s="449"/>
      <c r="C221" s="449"/>
      <c r="D221" s="449"/>
      <c r="E221" s="449"/>
      <c r="F221" s="449"/>
      <c r="G221" s="449"/>
      <c r="H221" s="449"/>
      <c r="I221" s="449"/>
      <c r="J221" s="378"/>
    </row>
    <row r="222" spans="1:10" ht="20.25" hidden="1" customHeight="1">
      <c r="A222" s="427"/>
      <c r="B222" s="785"/>
      <c r="C222" s="785"/>
      <c r="D222" s="785"/>
      <c r="E222" s="785"/>
      <c r="F222" s="785"/>
      <c r="G222" s="785"/>
      <c r="H222" s="785"/>
      <c r="I222" s="785"/>
      <c r="J222" s="378"/>
    </row>
    <row r="223" spans="1:10" ht="19.5" hidden="1" customHeight="1">
      <c r="A223" s="427"/>
      <c r="B223" s="450"/>
      <c r="C223" s="429"/>
      <c r="D223" s="650"/>
      <c r="E223" s="651"/>
      <c r="F223" s="652"/>
      <c r="G223" s="786"/>
      <c r="H223" s="786"/>
      <c r="I223" s="654"/>
      <c r="J223" s="378"/>
    </row>
    <row r="224" spans="1:10" ht="47.25" hidden="1" customHeight="1">
      <c r="A224" s="427"/>
      <c r="B224" s="450"/>
      <c r="C224" s="429"/>
      <c r="D224" s="788"/>
      <c r="E224" s="789"/>
      <c r="F224" s="653"/>
      <c r="G224" s="787"/>
      <c r="H224" s="787"/>
      <c r="I224" s="655"/>
      <c r="J224" s="378"/>
    </row>
    <row r="225" spans="1:10" ht="17.25" hidden="1" customHeight="1">
      <c r="A225" s="432"/>
      <c r="B225" s="792"/>
      <c r="C225" s="793"/>
      <c r="D225" s="790"/>
      <c r="E225" s="791"/>
      <c r="F225" s="790"/>
      <c r="G225" s="791"/>
      <c r="H225" s="790"/>
      <c r="I225" s="791"/>
      <c r="J225" s="378"/>
    </row>
    <row r="226" spans="1:10" ht="17.25" hidden="1" customHeight="1">
      <c r="A226" s="432"/>
      <c r="B226" s="676"/>
      <c r="C226" s="677"/>
      <c r="D226" s="677"/>
      <c r="E226" s="678"/>
      <c r="F226" s="433"/>
      <c r="G226" s="434"/>
      <c r="H226" s="434"/>
      <c r="I226" s="435"/>
      <c r="J226" s="378"/>
    </row>
    <row r="227" spans="1:10" ht="15.75" hidden="1" customHeight="1">
      <c r="A227" s="432"/>
      <c r="B227" s="365"/>
      <c r="C227" s="366"/>
      <c r="D227" s="783"/>
      <c r="E227" s="784"/>
      <c r="F227" s="436"/>
      <c r="G227" s="437"/>
      <c r="H227" s="783"/>
      <c r="I227" s="784"/>
      <c r="J227" s="378"/>
    </row>
    <row r="228" spans="1:10" ht="15.75" hidden="1" customHeight="1">
      <c r="A228" s="432"/>
      <c r="B228" s="497"/>
      <c r="C228" s="498"/>
      <c r="D228" s="779"/>
      <c r="E228" s="780"/>
      <c r="F228" s="438"/>
      <c r="G228" s="439"/>
      <c r="H228" s="779"/>
      <c r="I228" s="780"/>
    </row>
    <row r="229" spans="1:10" ht="15.75" hidden="1" customHeight="1">
      <c r="A229" s="432"/>
      <c r="B229" s="656"/>
      <c r="C229" s="657"/>
      <c r="D229" s="779"/>
      <c r="E229" s="780"/>
      <c r="F229" s="438"/>
      <c r="G229" s="439"/>
      <c r="H229" s="779"/>
      <c r="I229" s="780"/>
      <c r="J229" s="378"/>
    </row>
    <row r="230" spans="1:10" ht="16.5" hidden="1" customHeight="1">
      <c r="A230" s="432"/>
      <c r="B230" s="676"/>
      <c r="C230" s="678"/>
      <c r="D230" s="779"/>
      <c r="E230" s="780"/>
      <c r="F230" s="438"/>
      <c r="G230" s="439"/>
      <c r="H230" s="779"/>
      <c r="I230" s="780"/>
      <c r="J230" s="378"/>
    </row>
    <row r="231" spans="1:10" ht="15.75" hidden="1" customHeight="1">
      <c r="A231" s="432"/>
      <c r="B231" s="440"/>
      <c r="C231" s="441"/>
      <c r="D231" s="779"/>
      <c r="E231" s="780"/>
      <c r="F231" s="438"/>
      <c r="G231" s="439"/>
      <c r="H231" s="779"/>
      <c r="I231" s="780"/>
      <c r="J231" s="378"/>
    </row>
    <row r="232" spans="1:10" ht="18" hidden="1" customHeight="1">
      <c r="A232" s="432"/>
      <c r="B232" s="491"/>
      <c r="C232" s="492"/>
      <c r="D232" s="781"/>
      <c r="E232" s="782"/>
      <c r="F232" s="446"/>
      <c r="G232" s="447"/>
      <c r="H232" s="781"/>
      <c r="I232" s="782"/>
      <c r="J232" s="378"/>
    </row>
    <row r="233" spans="1:10" ht="16.5" hidden="1" customHeight="1">
      <c r="A233" s="427"/>
      <c r="B233" s="646"/>
      <c r="C233" s="774"/>
      <c r="D233" s="775"/>
      <c r="E233" s="776"/>
      <c r="F233" s="775"/>
      <c r="G233" s="776"/>
      <c r="H233" s="775"/>
      <c r="I233" s="776"/>
      <c r="J233" s="378"/>
    </row>
    <row r="234" spans="1:10" ht="28.5" hidden="1" customHeight="1">
      <c r="A234" s="427"/>
      <c r="B234" s="649"/>
      <c r="C234" s="646"/>
      <c r="D234" s="777"/>
      <c r="E234" s="778"/>
      <c r="F234" s="777"/>
      <c r="G234" s="778"/>
      <c r="H234" s="777"/>
      <c r="I234" s="778"/>
      <c r="J234" s="378"/>
    </row>
    <row r="235" spans="1:10" ht="33" hidden="1" customHeight="1">
      <c r="A235" s="432"/>
      <c r="B235" s="676"/>
      <c r="C235" s="677"/>
      <c r="D235" s="677"/>
      <c r="E235" s="678"/>
      <c r="F235" s="755"/>
      <c r="G235" s="755"/>
      <c r="H235" s="755"/>
      <c r="I235" s="755"/>
    </row>
    <row r="236" spans="1:10" ht="15.75" hidden="1" customHeight="1">
      <c r="A236" s="432"/>
      <c r="B236" s="770"/>
      <c r="C236" s="771"/>
      <c r="D236" s="772"/>
      <c r="E236" s="773"/>
      <c r="F236" s="772"/>
      <c r="G236" s="773"/>
      <c r="H236" s="772"/>
      <c r="I236" s="773"/>
      <c r="J236" s="378"/>
    </row>
    <row r="237" spans="1:10" ht="37.5" hidden="1" customHeight="1">
      <c r="A237" s="432"/>
      <c r="B237" s="676"/>
      <c r="C237" s="677"/>
      <c r="D237" s="677"/>
      <c r="E237" s="678"/>
      <c r="F237" s="755"/>
      <c r="G237" s="755"/>
      <c r="H237" s="755"/>
      <c r="I237" s="755"/>
      <c r="J237" s="378"/>
    </row>
    <row r="238" spans="1:10" ht="36" hidden="1" customHeight="1">
      <c r="A238" s="432"/>
      <c r="B238" s="720"/>
      <c r="C238" s="697"/>
      <c r="D238" s="697"/>
      <c r="E238" s="697"/>
      <c r="F238" s="697"/>
      <c r="G238" s="697"/>
      <c r="H238" s="697"/>
      <c r="I238" s="698"/>
      <c r="J238" s="378"/>
    </row>
    <row r="239" spans="1:10" ht="16.5" hidden="1" customHeight="1">
      <c r="A239" s="432"/>
      <c r="B239" s="448"/>
      <c r="C239" s="448"/>
      <c r="D239" s="416"/>
      <c r="E239" s="416"/>
      <c r="F239" s="416"/>
      <c r="G239" s="416"/>
      <c r="H239" s="416"/>
      <c r="I239" s="416"/>
      <c r="J239" s="378"/>
    </row>
    <row r="240" spans="1:10" ht="16.5" hidden="1" customHeight="1">
      <c r="A240" s="427"/>
      <c r="B240" s="645"/>
      <c r="C240" s="646"/>
      <c r="D240" s="669"/>
      <c r="E240" s="670"/>
      <c r="F240" s="669"/>
      <c r="G240" s="670"/>
      <c r="H240" s="669"/>
      <c r="I240" s="670"/>
      <c r="J240" s="378"/>
    </row>
    <row r="241" spans="1:10" ht="28.5" hidden="1" customHeight="1">
      <c r="A241" s="427"/>
      <c r="B241" s="645"/>
      <c r="C241" s="646"/>
      <c r="D241" s="647"/>
      <c r="E241" s="648"/>
      <c r="F241" s="647"/>
      <c r="G241" s="648"/>
      <c r="H241" s="647"/>
      <c r="I241" s="648"/>
      <c r="J241" s="378"/>
    </row>
    <row r="242" spans="1:10" ht="56.25" hidden="1" customHeight="1">
      <c r="A242" s="432"/>
      <c r="B242" s="682"/>
      <c r="C242" s="683"/>
      <c r="D242" s="661"/>
      <c r="E242" s="662"/>
      <c r="F242" s="661"/>
      <c r="G242" s="662"/>
      <c r="H242" s="661"/>
      <c r="I242" s="662"/>
    </row>
    <row r="243" spans="1:10" ht="15.75" hidden="1" customHeight="1">
      <c r="A243" s="432"/>
      <c r="B243" s="676"/>
      <c r="C243" s="678"/>
      <c r="D243" s="676"/>
      <c r="E243" s="678"/>
      <c r="F243" s="676"/>
      <c r="G243" s="678"/>
      <c r="H243" s="676"/>
      <c r="I243" s="678"/>
      <c r="J243" s="378"/>
    </row>
    <row r="244" spans="1:10" ht="66.75" hidden="1" customHeight="1">
      <c r="A244" s="432"/>
      <c r="B244" s="682"/>
      <c r="C244" s="683"/>
      <c r="D244" s="661"/>
      <c r="E244" s="662"/>
      <c r="F244" s="661"/>
      <c r="G244" s="662"/>
      <c r="H244" s="661"/>
      <c r="I244" s="662"/>
      <c r="J244" s="378"/>
    </row>
    <row r="245" spans="1:10" ht="20.25" hidden="1" customHeight="1">
      <c r="A245" s="432"/>
      <c r="B245" s="451"/>
      <c r="C245" s="451"/>
      <c r="D245" s="452"/>
      <c r="E245" s="452"/>
      <c r="F245" s="452"/>
      <c r="G245" s="452"/>
      <c r="H245" s="452"/>
      <c r="I245" s="452"/>
      <c r="J245" s="378"/>
    </row>
    <row r="246" spans="1:10" ht="32.25" hidden="1" customHeight="1">
      <c r="A246" s="384"/>
      <c r="B246" s="645"/>
      <c r="C246" s="649"/>
      <c r="D246" s="649"/>
      <c r="E246" s="646"/>
      <c r="F246" s="645"/>
      <c r="G246" s="649"/>
      <c r="H246" s="649"/>
      <c r="I246" s="646"/>
      <c r="J246" s="378"/>
    </row>
    <row r="247" spans="1:10" ht="29.25" hidden="1" customHeight="1">
      <c r="A247" s="384"/>
      <c r="B247" s="645"/>
      <c r="C247" s="649"/>
      <c r="D247" s="649"/>
      <c r="E247" s="649"/>
      <c r="F247" s="649"/>
      <c r="G247" s="649"/>
      <c r="H247" s="649"/>
      <c r="I247" s="649"/>
      <c r="J247" s="378"/>
    </row>
    <row r="248" spans="1:10" ht="19.5" hidden="1" customHeight="1">
      <c r="A248" s="427"/>
      <c r="B248" s="428"/>
      <c r="C248" s="429"/>
      <c r="D248" s="650"/>
      <c r="E248" s="651"/>
      <c r="F248" s="652"/>
      <c r="G248" s="654"/>
      <c r="H248" s="652"/>
      <c r="I248" s="654"/>
      <c r="J248" s="378"/>
    </row>
    <row r="249" spans="1:10" ht="47.25" hidden="1" customHeight="1">
      <c r="A249" s="427"/>
      <c r="B249" s="428"/>
      <c r="C249" s="429"/>
      <c r="D249" s="430"/>
      <c r="E249" s="431"/>
      <c r="F249" s="653"/>
      <c r="G249" s="655"/>
      <c r="H249" s="653"/>
      <c r="I249" s="655"/>
      <c r="J249" s="378"/>
    </row>
    <row r="250" spans="1:10" ht="17.25" hidden="1" customHeight="1">
      <c r="A250" s="432"/>
      <c r="B250" s="676"/>
      <c r="C250" s="678"/>
      <c r="D250" s="759"/>
      <c r="E250" s="760"/>
      <c r="F250" s="759"/>
      <c r="G250" s="760"/>
      <c r="H250" s="759"/>
      <c r="I250" s="760"/>
      <c r="J250" s="378"/>
    </row>
    <row r="251" spans="1:10" ht="17.25" hidden="1" customHeight="1">
      <c r="A251" s="432"/>
      <c r="B251" s="676"/>
      <c r="C251" s="677"/>
      <c r="D251" s="677"/>
      <c r="E251" s="678"/>
      <c r="F251" s="433"/>
      <c r="G251" s="434"/>
      <c r="H251" s="434"/>
      <c r="I251" s="435"/>
      <c r="J251" s="378"/>
    </row>
    <row r="252" spans="1:10" ht="15.75" hidden="1" customHeight="1">
      <c r="A252" s="432"/>
      <c r="B252" s="656"/>
      <c r="C252" s="657"/>
      <c r="D252" s="761"/>
      <c r="E252" s="762"/>
      <c r="F252" s="436"/>
      <c r="G252" s="437"/>
      <c r="H252" s="761"/>
      <c r="I252" s="762"/>
      <c r="J252" s="378"/>
    </row>
    <row r="253" spans="1:10" ht="15.75" hidden="1" customHeight="1">
      <c r="A253" s="432"/>
      <c r="B253" s="643"/>
      <c r="C253" s="644"/>
      <c r="D253" s="671"/>
      <c r="E253" s="672"/>
      <c r="F253" s="438"/>
      <c r="G253" s="439"/>
      <c r="H253" s="671"/>
      <c r="I253" s="672"/>
    </row>
    <row r="254" spans="1:10" ht="15.75" hidden="1" customHeight="1">
      <c r="A254" s="432"/>
      <c r="B254" s="643"/>
      <c r="C254" s="644"/>
      <c r="D254" s="671"/>
      <c r="E254" s="672"/>
      <c r="F254" s="438"/>
      <c r="G254" s="439"/>
      <c r="H254" s="671"/>
      <c r="I254" s="672"/>
      <c r="J254" s="378"/>
    </row>
    <row r="255" spans="1:10" ht="16.5" hidden="1" customHeight="1">
      <c r="A255" s="432"/>
      <c r="B255" s="643"/>
      <c r="C255" s="644"/>
      <c r="D255" s="671"/>
      <c r="E255" s="672"/>
      <c r="F255" s="438"/>
      <c r="G255" s="439"/>
      <c r="H255" s="671"/>
      <c r="I255" s="672"/>
      <c r="J255" s="378"/>
    </row>
    <row r="256" spans="1:10" hidden="1">
      <c r="A256" s="432"/>
      <c r="B256" s="643"/>
      <c r="C256" s="644"/>
      <c r="D256" s="671"/>
      <c r="E256" s="672"/>
      <c r="F256" s="438"/>
      <c r="G256" s="439"/>
      <c r="H256" s="671"/>
      <c r="I256" s="672"/>
      <c r="J256" s="378"/>
    </row>
    <row r="257" spans="1:10" ht="32.25" hidden="1" customHeight="1">
      <c r="A257" s="432"/>
      <c r="B257" s="663"/>
      <c r="C257" s="664"/>
      <c r="D257" s="665"/>
      <c r="E257" s="666"/>
      <c r="F257" s="446"/>
      <c r="G257" s="447"/>
      <c r="H257" s="665"/>
      <c r="I257" s="666"/>
      <c r="J257" s="378"/>
    </row>
    <row r="258" spans="1:10" ht="32.25" hidden="1" customHeight="1">
      <c r="A258" s="395"/>
      <c r="B258" s="697"/>
      <c r="C258" s="697"/>
      <c r="D258" s="697"/>
      <c r="E258" s="697"/>
      <c r="F258" s="697"/>
      <c r="G258" s="697"/>
      <c r="H258" s="697"/>
      <c r="I258" s="698"/>
      <c r="J258" s="378"/>
    </row>
    <row r="259" spans="1:10" ht="32.25" hidden="1" customHeight="1">
      <c r="A259" s="384"/>
      <c r="B259" s="449"/>
      <c r="C259" s="449"/>
      <c r="D259" s="449"/>
      <c r="E259" s="449"/>
      <c r="F259" s="449"/>
      <c r="G259" s="449"/>
      <c r="H259" s="449"/>
      <c r="I259" s="449"/>
      <c r="J259" s="378"/>
    </row>
    <row r="260" spans="1:10" ht="20.25" hidden="1" customHeight="1">
      <c r="A260" s="427"/>
      <c r="B260" s="645"/>
      <c r="C260" s="649"/>
      <c r="D260" s="649"/>
      <c r="E260" s="649"/>
      <c r="F260" s="649"/>
      <c r="G260" s="649"/>
      <c r="H260" s="649"/>
      <c r="I260" s="649"/>
      <c r="J260" s="378"/>
    </row>
    <row r="261" spans="1:10" ht="19.5" hidden="1" customHeight="1">
      <c r="A261" s="427"/>
      <c r="B261" s="450"/>
      <c r="C261" s="429"/>
      <c r="D261" s="650"/>
      <c r="E261" s="651"/>
      <c r="F261" s="652"/>
      <c r="G261" s="654"/>
      <c r="H261" s="652"/>
      <c r="I261" s="654"/>
      <c r="J261" s="378"/>
    </row>
    <row r="262" spans="1:10" ht="47.25" hidden="1" customHeight="1">
      <c r="A262" s="427"/>
      <c r="B262" s="450"/>
      <c r="C262" s="429"/>
      <c r="D262" s="430"/>
      <c r="E262" s="431"/>
      <c r="F262" s="653"/>
      <c r="G262" s="655"/>
      <c r="H262" s="653"/>
      <c r="I262" s="655"/>
      <c r="J262" s="378"/>
    </row>
    <row r="263" spans="1:10" ht="17.25" hidden="1" customHeight="1">
      <c r="A263" s="432"/>
      <c r="B263" s="676"/>
      <c r="C263" s="678"/>
      <c r="D263" s="759"/>
      <c r="E263" s="760"/>
      <c r="F263" s="759"/>
      <c r="G263" s="760"/>
      <c r="H263" s="759"/>
      <c r="I263" s="760"/>
      <c r="J263" s="378"/>
    </row>
    <row r="264" spans="1:10" ht="17.25" hidden="1" customHeight="1">
      <c r="A264" s="432"/>
      <c r="B264" s="676"/>
      <c r="C264" s="677"/>
      <c r="D264" s="677"/>
      <c r="E264" s="678"/>
      <c r="F264" s="433"/>
      <c r="G264" s="434"/>
      <c r="H264" s="434"/>
      <c r="I264" s="435"/>
      <c r="J264" s="378"/>
    </row>
    <row r="265" spans="1:10" ht="15.75" hidden="1" customHeight="1">
      <c r="A265" s="432"/>
      <c r="B265" s="656"/>
      <c r="C265" s="657"/>
      <c r="D265" s="761"/>
      <c r="E265" s="762"/>
      <c r="F265" s="436"/>
      <c r="G265" s="437"/>
      <c r="H265" s="761"/>
      <c r="I265" s="762"/>
      <c r="J265" s="378"/>
    </row>
    <row r="266" spans="1:10" ht="15.75" hidden="1" customHeight="1">
      <c r="A266" s="432"/>
      <c r="B266" s="643"/>
      <c r="C266" s="644"/>
      <c r="D266" s="671"/>
      <c r="E266" s="672"/>
      <c r="F266" s="438"/>
      <c r="G266" s="439"/>
      <c r="H266" s="671"/>
      <c r="I266" s="672"/>
    </row>
    <row r="267" spans="1:10" ht="15.75" hidden="1" customHeight="1">
      <c r="A267" s="432"/>
      <c r="B267" s="643"/>
      <c r="C267" s="644"/>
      <c r="D267" s="671"/>
      <c r="E267" s="672"/>
      <c r="F267" s="438"/>
      <c r="G267" s="439"/>
      <c r="H267" s="671"/>
      <c r="I267" s="672"/>
      <c r="J267" s="378"/>
    </row>
    <row r="268" spans="1:10" ht="16.5" hidden="1" customHeight="1">
      <c r="A268" s="432"/>
      <c r="B268" s="643"/>
      <c r="C268" s="644"/>
      <c r="D268" s="671"/>
      <c r="E268" s="672"/>
      <c r="F268" s="438"/>
      <c r="G268" s="439"/>
      <c r="H268" s="671"/>
      <c r="I268" s="672"/>
      <c r="J268" s="378"/>
    </row>
    <row r="269" spans="1:10" hidden="1">
      <c r="A269" s="432"/>
      <c r="B269" s="643"/>
      <c r="C269" s="644"/>
      <c r="D269" s="671"/>
      <c r="E269" s="672"/>
      <c r="F269" s="438"/>
      <c r="G269" s="439"/>
      <c r="H269" s="671"/>
      <c r="I269" s="672"/>
      <c r="J269" s="378"/>
    </row>
    <row r="270" spans="1:10" ht="32.25" hidden="1" customHeight="1">
      <c r="A270" s="432"/>
      <c r="B270" s="663"/>
      <c r="C270" s="664"/>
      <c r="D270" s="665"/>
      <c r="E270" s="666"/>
      <c r="F270" s="446"/>
      <c r="G270" s="447"/>
      <c r="H270" s="665"/>
      <c r="I270" s="666"/>
      <c r="J270" s="378"/>
    </row>
    <row r="271" spans="1:10" ht="32.25" hidden="1" customHeight="1">
      <c r="A271" s="395"/>
      <c r="B271" s="667"/>
      <c r="C271" s="667"/>
      <c r="D271" s="667"/>
      <c r="E271" s="667"/>
      <c r="F271" s="667"/>
      <c r="G271" s="667"/>
      <c r="H271" s="667"/>
      <c r="I271" s="668"/>
      <c r="J271" s="378"/>
    </row>
    <row r="272" spans="1:10" ht="16.5" hidden="1" customHeight="1">
      <c r="A272" s="395"/>
      <c r="B272" s="448"/>
      <c r="C272" s="448"/>
      <c r="D272" s="416"/>
      <c r="E272" s="416"/>
      <c r="F272" s="416"/>
      <c r="G272" s="416"/>
      <c r="H272" s="416"/>
      <c r="I272" s="416"/>
      <c r="J272" s="378"/>
    </row>
    <row r="273" spans="1:10" ht="16.5" hidden="1" customHeight="1">
      <c r="A273" s="427"/>
      <c r="B273" s="645"/>
      <c r="C273" s="646"/>
      <c r="D273" s="669"/>
      <c r="E273" s="670"/>
      <c r="F273" s="669"/>
      <c r="G273" s="670"/>
      <c r="H273" s="669"/>
      <c r="I273" s="670"/>
      <c r="J273" s="378"/>
    </row>
    <row r="274" spans="1:10" ht="28.5" hidden="1" customHeight="1">
      <c r="A274" s="427"/>
      <c r="B274" s="645"/>
      <c r="C274" s="646"/>
      <c r="D274" s="647"/>
      <c r="E274" s="648"/>
      <c r="F274" s="647"/>
      <c r="G274" s="648"/>
      <c r="H274" s="647"/>
      <c r="I274" s="648"/>
      <c r="J274" s="378"/>
    </row>
    <row r="275" spans="1:10" ht="56.25" hidden="1" customHeight="1">
      <c r="A275" s="432"/>
      <c r="B275" s="682"/>
      <c r="C275" s="683"/>
      <c r="D275" s="661"/>
      <c r="E275" s="662"/>
      <c r="F275" s="661"/>
      <c r="G275" s="662"/>
      <c r="H275" s="661"/>
      <c r="I275" s="662"/>
    </row>
    <row r="276" spans="1:10" ht="15.75" hidden="1" customHeight="1">
      <c r="A276" s="432"/>
      <c r="B276" s="676"/>
      <c r="C276" s="678"/>
      <c r="D276" s="676"/>
      <c r="E276" s="678"/>
      <c r="F276" s="676"/>
      <c r="G276" s="678"/>
      <c r="H276" s="676"/>
      <c r="I276" s="678"/>
      <c r="J276" s="378"/>
    </row>
    <row r="277" spans="1:10" ht="49.5" hidden="1" customHeight="1">
      <c r="A277" s="432"/>
      <c r="B277" s="682"/>
      <c r="C277" s="683"/>
      <c r="D277" s="661"/>
      <c r="E277" s="662"/>
      <c r="F277" s="661"/>
      <c r="G277" s="662"/>
      <c r="H277" s="661"/>
      <c r="I277" s="662"/>
      <c r="J277" s="378"/>
    </row>
    <row r="278" spans="1:10" ht="20.25" hidden="1" customHeight="1">
      <c r="A278" s="395"/>
      <c r="B278" s="451"/>
      <c r="C278" s="451"/>
      <c r="D278" s="452"/>
      <c r="E278" s="452"/>
      <c r="F278" s="452"/>
      <c r="G278" s="452"/>
      <c r="H278" s="452"/>
      <c r="I278" s="452"/>
      <c r="J278" s="378"/>
    </row>
    <row r="279" spans="1:10" ht="22.5" hidden="1" customHeight="1">
      <c r="A279" s="453"/>
      <c r="B279" s="696"/>
      <c r="C279" s="696"/>
      <c r="D279" s="696"/>
      <c r="E279" s="696"/>
      <c r="F279" s="696"/>
      <c r="G279" s="696"/>
      <c r="H279" s="696"/>
      <c r="I279" s="696"/>
      <c r="J279" s="378"/>
    </row>
    <row r="280" spans="1:10" ht="15.75" hidden="1" customHeight="1">
      <c r="A280" s="378"/>
      <c r="B280" s="454"/>
      <c r="C280" s="454"/>
      <c r="D280" s="454"/>
      <c r="E280" s="454"/>
      <c r="F280" s="454"/>
      <c r="G280" s="454"/>
      <c r="H280" s="454"/>
      <c r="I280" s="323"/>
    </row>
    <row r="281" spans="1:10" ht="59.25" hidden="1" customHeight="1">
      <c r="A281" s="455"/>
      <c r="B281" s="658"/>
      <c r="C281" s="673"/>
      <c r="D281" s="673"/>
      <c r="E281" s="673"/>
      <c r="F281" s="673"/>
      <c r="G281" s="673"/>
      <c r="H281" s="673"/>
      <c r="I281" s="673"/>
    </row>
    <row r="282" spans="1:10" ht="32.25" hidden="1" customHeight="1">
      <c r="A282" s="490"/>
      <c r="B282" s="673"/>
      <c r="C282" s="673"/>
      <c r="D282" s="673"/>
      <c r="E282" s="673"/>
      <c r="F282" s="673"/>
      <c r="G282" s="673"/>
      <c r="H282" s="673"/>
      <c r="I282" s="673"/>
      <c r="J282" s="378"/>
    </row>
    <row r="283" spans="1:10" ht="9" hidden="1" customHeight="1">
      <c r="A283" s="490"/>
      <c r="B283" s="378"/>
      <c r="C283" s="378"/>
      <c r="D283" s="378"/>
      <c r="E283" s="378"/>
      <c r="F283" s="378"/>
      <c r="G283" s="378"/>
      <c r="H283" s="378"/>
      <c r="I283" s="378"/>
      <c r="J283" s="378"/>
    </row>
    <row r="284" spans="1:10" ht="59.25" hidden="1" customHeight="1">
      <c r="A284" s="490"/>
      <c r="B284" s="658"/>
      <c r="C284" s="673"/>
      <c r="D284" s="673"/>
      <c r="E284" s="673"/>
      <c r="F284" s="673"/>
      <c r="G284" s="673"/>
      <c r="H284" s="673"/>
      <c r="I284" s="673"/>
      <c r="J284" s="378"/>
    </row>
    <row r="285" spans="1:10" ht="63" hidden="1" customHeight="1">
      <c r="A285" s="490"/>
      <c r="B285" s="673"/>
      <c r="C285" s="673"/>
      <c r="D285" s="673"/>
      <c r="E285" s="673"/>
      <c r="F285" s="673"/>
      <c r="G285" s="673"/>
      <c r="H285" s="673"/>
      <c r="I285" s="673"/>
    </row>
    <row r="286" spans="1:10" ht="24.75" hidden="1" customHeight="1">
      <c r="A286" s="490"/>
      <c r="B286" s="516"/>
      <c r="C286" s="516"/>
      <c r="D286" s="516"/>
      <c r="E286" s="516"/>
      <c r="F286" s="516"/>
      <c r="G286" s="516"/>
      <c r="H286" s="516"/>
      <c r="I286" s="516"/>
    </row>
    <row r="287" spans="1:10" ht="36" hidden="1" customHeight="1">
      <c r="A287" s="455"/>
      <c r="B287" s="673"/>
      <c r="C287" s="673"/>
      <c r="D287" s="673"/>
      <c r="E287" s="673"/>
      <c r="F287" s="673"/>
      <c r="G287" s="673"/>
      <c r="H287" s="673"/>
      <c r="I287" s="673"/>
      <c r="J287" s="378"/>
    </row>
    <row r="288" spans="1:10" ht="11.25" hidden="1" customHeight="1">
      <c r="A288" s="397"/>
      <c r="B288" s="378"/>
      <c r="C288" s="378"/>
      <c r="D288" s="378"/>
      <c r="E288" s="378"/>
      <c r="F288" s="378"/>
      <c r="G288" s="378"/>
      <c r="H288" s="378"/>
      <c r="I288" s="378"/>
      <c r="J288" s="378"/>
    </row>
    <row r="289" spans="1:10" ht="54.75" hidden="1" customHeight="1">
      <c r="A289" s="455"/>
      <c r="B289" s="673"/>
      <c r="C289" s="673"/>
      <c r="D289" s="673"/>
      <c r="E289" s="673"/>
      <c r="F289" s="673"/>
      <c r="G289" s="673"/>
      <c r="H289" s="673"/>
      <c r="I289" s="673"/>
      <c r="J289" s="378"/>
    </row>
    <row r="290" spans="1:10" hidden="1">
      <c r="A290" s="378"/>
      <c r="B290" s="397"/>
      <c r="C290" s="397"/>
      <c r="D290" s="397"/>
      <c r="E290" s="397"/>
      <c r="F290" s="397"/>
      <c r="G290" s="397"/>
      <c r="H290" s="397"/>
      <c r="I290" s="378"/>
      <c r="J290" s="378"/>
    </row>
    <row r="291" spans="1:10" ht="72" hidden="1" customHeight="1">
      <c r="A291" s="455"/>
      <c r="B291" s="684"/>
      <c r="C291" s="684"/>
      <c r="D291" s="684"/>
      <c r="E291" s="684"/>
      <c r="F291" s="684"/>
      <c r="G291" s="684"/>
      <c r="H291" s="684"/>
      <c r="I291" s="684"/>
    </row>
    <row r="292" spans="1:10" ht="21.75" hidden="1" customHeight="1">
      <c r="A292" s="456"/>
      <c r="B292" s="659"/>
      <c r="C292" s="659"/>
      <c r="D292" s="659"/>
      <c r="E292" s="659"/>
      <c r="F292" s="659"/>
      <c r="G292" s="659"/>
      <c r="H292" s="378"/>
      <c r="I292" s="378"/>
      <c r="J292" s="378"/>
    </row>
    <row r="293" spans="1:10" hidden="1">
      <c r="A293" s="378"/>
      <c r="B293" s="457"/>
      <c r="C293" s="660"/>
      <c r="D293" s="660"/>
      <c r="E293" s="660"/>
      <c r="F293" s="660"/>
      <c r="G293" s="660"/>
      <c r="H293" s="660"/>
      <c r="I293" s="660"/>
      <c r="J293" s="378"/>
    </row>
    <row r="294" spans="1:10" hidden="1">
      <c r="A294" s="378"/>
      <c r="B294" s="457"/>
      <c r="C294" s="660"/>
      <c r="D294" s="660"/>
      <c r="E294" s="660"/>
      <c r="F294" s="660"/>
      <c r="G294" s="660"/>
      <c r="H294" s="660"/>
      <c r="I294" s="660"/>
      <c r="J294" s="378"/>
    </row>
    <row r="295" spans="1:10" hidden="1">
      <c r="A295" s="378"/>
      <c r="B295" s="457"/>
      <c r="C295" s="693"/>
      <c r="D295" s="694"/>
      <c r="E295" s="694"/>
      <c r="F295" s="694"/>
      <c r="G295" s="694"/>
      <c r="H295" s="694"/>
      <c r="I295" s="695"/>
      <c r="J295" s="378"/>
    </row>
    <row r="296" spans="1:10" hidden="1">
      <c r="A296" s="378"/>
      <c r="B296" s="457"/>
      <c r="C296" s="660"/>
      <c r="D296" s="660"/>
      <c r="E296" s="660"/>
      <c r="F296" s="660"/>
      <c r="G296" s="660"/>
      <c r="H296" s="660"/>
      <c r="I296" s="660"/>
      <c r="J296" s="378"/>
    </row>
    <row r="297" spans="1:10" hidden="1">
      <c r="A297" s="378"/>
      <c r="B297" s="457"/>
      <c r="C297" s="660"/>
      <c r="D297" s="660"/>
      <c r="E297" s="660"/>
      <c r="F297" s="660"/>
      <c r="G297" s="660"/>
      <c r="H297" s="660"/>
      <c r="I297" s="660"/>
      <c r="J297" s="378"/>
    </row>
    <row r="298" spans="1:10" hidden="1">
      <c r="A298" s="378"/>
      <c r="B298" s="457"/>
      <c r="C298" s="660"/>
      <c r="D298" s="660"/>
      <c r="E298" s="660"/>
      <c r="F298" s="660"/>
      <c r="G298" s="660"/>
      <c r="H298" s="660"/>
      <c r="I298" s="660"/>
      <c r="J298" s="378"/>
    </row>
    <row r="299" spans="1:10" hidden="1">
      <c r="A299" s="378"/>
      <c r="B299" s="457"/>
      <c r="C299" s="660"/>
      <c r="D299" s="660"/>
      <c r="E299" s="660"/>
      <c r="F299" s="660"/>
      <c r="G299" s="660"/>
      <c r="H299" s="660"/>
      <c r="I299" s="660"/>
      <c r="J299" s="378"/>
    </row>
    <row r="300" spans="1:10" hidden="1">
      <c r="A300" s="378"/>
      <c r="B300" s="457"/>
      <c r="C300" s="660"/>
      <c r="D300" s="660"/>
      <c r="E300" s="660"/>
      <c r="F300" s="660"/>
      <c r="G300" s="660"/>
      <c r="H300" s="660"/>
      <c r="I300" s="660"/>
      <c r="J300" s="378"/>
    </row>
    <row r="301" spans="1:10" hidden="1">
      <c r="A301" s="378"/>
      <c r="B301" s="457"/>
      <c r="C301" s="660"/>
      <c r="D301" s="660"/>
      <c r="E301" s="660"/>
      <c r="F301" s="660"/>
      <c r="G301" s="660"/>
      <c r="H301" s="660"/>
      <c r="I301" s="660"/>
      <c r="J301" s="378"/>
    </row>
    <row r="302" spans="1:10" hidden="1">
      <c r="A302" s="378"/>
      <c r="B302" s="457"/>
      <c r="C302" s="660"/>
      <c r="D302" s="660"/>
      <c r="E302" s="660"/>
      <c r="F302" s="660"/>
      <c r="G302" s="660"/>
      <c r="H302" s="660"/>
      <c r="I302" s="660"/>
      <c r="J302" s="378"/>
    </row>
    <row r="303" spans="1:10" hidden="1">
      <c r="A303" s="378"/>
      <c r="B303" s="378"/>
      <c r="C303" s="378"/>
      <c r="D303" s="378"/>
      <c r="E303" s="378"/>
      <c r="F303" s="378"/>
      <c r="G303" s="378"/>
      <c r="H303" s="378"/>
      <c r="I303" s="378"/>
      <c r="J303" s="378"/>
    </row>
    <row r="304" spans="1:10" ht="20.25" hidden="1" customHeight="1">
      <c r="A304" s="456"/>
      <c r="B304" s="659"/>
      <c r="C304" s="659"/>
      <c r="D304" s="659"/>
      <c r="E304" s="659"/>
      <c r="F304" s="659"/>
      <c r="G304" s="659"/>
      <c r="H304" s="378"/>
      <c r="I304" s="378"/>
      <c r="J304" s="378"/>
    </row>
    <row r="305" spans="1:10" hidden="1">
      <c r="A305" s="378"/>
      <c r="B305" s="457"/>
      <c r="C305" s="660"/>
      <c r="D305" s="660"/>
      <c r="E305" s="660"/>
      <c r="F305" s="660"/>
      <c r="G305" s="660"/>
      <c r="H305" s="660"/>
      <c r="I305" s="660"/>
      <c r="J305" s="378"/>
    </row>
    <row r="306" spans="1:10" hidden="1">
      <c r="A306" s="378"/>
      <c r="B306" s="457"/>
      <c r="C306" s="660"/>
      <c r="D306" s="660"/>
      <c r="E306" s="660"/>
      <c r="F306" s="660"/>
      <c r="G306" s="660"/>
      <c r="H306" s="660"/>
      <c r="I306" s="660"/>
      <c r="J306" s="378"/>
    </row>
    <row r="307" spans="1:10" hidden="1">
      <c r="A307" s="378"/>
      <c r="B307" s="457"/>
      <c r="C307" s="693"/>
      <c r="D307" s="694"/>
      <c r="E307" s="694"/>
      <c r="F307" s="694"/>
      <c r="G307" s="694"/>
      <c r="H307" s="694"/>
      <c r="I307" s="695"/>
      <c r="J307" s="378"/>
    </row>
    <row r="308" spans="1:10" hidden="1">
      <c r="A308" s="378"/>
      <c r="B308" s="457"/>
      <c r="C308" s="660"/>
      <c r="D308" s="660"/>
      <c r="E308" s="660"/>
      <c r="F308" s="660"/>
      <c r="G308" s="660"/>
      <c r="H308" s="660"/>
      <c r="I308" s="660"/>
      <c r="J308" s="378"/>
    </row>
    <row r="309" spans="1:10" hidden="1">
      <c r="A309" s="378"/>
      <c r="B309" s="457"/>
      <c r="C309" s="660"/>
      <c r="D309" s="660"/>
      <c r="E309" s="660"/>
      <c r="F309" s="660"/>
      <c r="G309" s="660"/>
      <c r="H309" s="660"/>
      <c r="I309" s="660"/>
      <c r="J309" s="378"/>
    </row>
    <row r="310" spans="1:10" hidden="1">
      <c r="A310" s="378"/>
      <c r="B310" s="457"/>
      <c r="C310" s="660"/>
      <c r="D310" s="660"/>
      <c r="E310" s="660"/>
      <c r="F310" s="660"/>
      <c r="G310" s="660"/>
      <c r="H310" s="660"/>
      <c r="I310" s="660"/>
      <c r="J310" s="378"/>
    </row>
    <row r="311" spans="1:10" hidden="1">
      <c r="A311" s="378"/>
      <c r="B311" s="457"/>
      <c r="C311" s="660"/>
      <c r="D311" s="660"/>
      <c r="E311" s="660"/>
      <c r="F311" s="660"/>
      <c r="G311" s="660"/>
      <c r="H311" s="660"/>
      <c r="I311" s="660"/>
      <c r="J311" s="378"/>
    </row>
    <row r="312" spans="1:10" hidden="1">
      <c r="A312" s="378"/>
      <c r="B312" s="457"/>
      <c r="C312" s="660"/>
      <c r="D312" s="660"/>
      <c r="E312" s="660"/>
      <c r="F312" s="660"/>
      <c r="G312" s="660"/>
      <c r="H312" s="660"/>
      <c r="I312" s="660"/>
      <c r="J312" s="378"/>
    </row>
    <row r="313" spans="1:10" hidden="1">
      <c r="A313" s="378"/>
      <c r="B313" s="457"/>
      <c r="C313" s="660"/>
      <c r="D313" s="660"/>
      <c r="E313" s="660"/>
      <c r="F313" s="660"/>
      <c r="G313" s="660"/>
      <c r="H313" s="660"/>
      <c r="I313" s="660"/>
      <c r="J313" s="378"/>
    </row>
    <row r="314" spans="1:10" hidden="1">
      <c r="A314" s="378"/>
      <c r="B314" s="457"/>
      <c r="C314" s="660"/>
      <c r="D314" s="660"/>
      <c r="E314" s="660"/>
      <c r="F314" s="660"/>
      <c r="G314" s="660"/>
      <c r="H314" s="660"/>
      <c r="I314" s="660"/>
      <c r="J314" s="378"/>
    </row>
    <row r="315" spans="1:10" hidden="1">
      <c r="A315" s="378"/>
      <c r="B315" s="458"/>
      <c r="C315" s="507"/>
      <c r="D315" s="507"/>
      <c r="E315" s="507"/>
      <c r="F315" s="507"/>
      <c r="G315" s="507"/>
      <c r="H315" s="507"/>
      <c r="I315" s="507"/>
      <c r="J315" s="378"/>
    </row>
    <row r="316" spans="1:10" ht="42.75" hidden="1" customHeight="1">
      <c r="A316" s="455"/>
      <c r="B316" s="673"/>
      <c r="C316" s="673"/>
      <c r="D316" s="673"/>
      <c r="E316" s="673"/>
      <c r="F316" s="673"/>
      <c r="G316" s="673"/>
      <c r="H316" s="673"/>
      <c r="I316" s="673"/>
      <c r="J316" s="378"/>
    </row>
    <row r="317" spans="1:10" hidden="1">
      <c r="A317" s="378"/>
      <c r="B317" s="458"/>
      <c r="C317" s="507"/>
      <c r="D317" s="507"/>
      <c r="E317" s="507"/>
      <c r="F317" s="507"/>
      <c r="G317" s="507"/>
      <c r="H317" s="507"/>
      <c r="I317" s="507"/>
      <c r="J317" s="378"/>
    </row>
    <row r="318" spans="1:10" hidden="1">
      <c r="A318" s="378"/>
      <c r="B318" s="458"/>
      <c r="C318" s="507"/>
      <c r="D318" s="507"/>
      <c r="E318" s="507"/>
      <c r="F318" s="507"/>
      <c r="G318" s="507"/>
      <c r="H318" s="507"/>
      <c r="I318" s="507"/>
      <c r="J318" s="378"/>
    </row>
    <row r="319" spans="1:10" ht="24" hidden="1" customHeight="1">
      <c r="A319" s="453"/>
      <c r="B319" s="737"/>
      <c r="C319" s="737"/>
      <c r="D319" s="737"/>
      <c r="E319" s="737"/>
      <c r="F319" s="737"/>
      <c r="G319" s="737"/>
      <c r="H319" s="737"/>
      <c r="I319" s="737"/>
      <c r="J319" s="378"/>
    </row>
    <row r="320" spans="1:10" ht="36" hidden="1" customHeight="1">
      <c r="A320" s="395"/>
      <c r="B320" s="658"/>
      <c r="C320" s="658"/>
      <c r="D320" s="658"/>
      <c r="E320" s="658"/>
      <c r="F320" s="658"/>
      <c r="G320" s="658"/>
      <c r="H320" s="658"/>
      <c r="I320" s="658"/>
    </row>
    <row r="321" spans="1:13" ht="106.5" hidden="1" customHeight="1">
      <c r="A321" s="378"/>
      <c r="B321" s="394"/>
      <c r="C321" s="658"/>
      <c r="D321" s="658"/>
      <c r="E321" s="658"/>
      <c r="F321" s="658"/>
      <c r="G321" s="658"/>
      <c r="H321" s="658"/>
      <c r="I321" s="658"/>
      <c r="J321" s="459"/>
    </row>
    <row r="322" spans="1:13" ht="12.75" hidden="1" customHeight="1">
      <c r="A322" s="378"/>
      <c r="B322" s="420"/>
      <c r="C322" s="378"/>
      <c r="D322" s="378"/>
      <c r="E322" s="378"/>
      <c r="F322" s="378"/>
      <c r="G322" s="378"/>
      <c r="H322" s="378"/>
      <c r="I322" s="378"/>
      <c r="J322" s="378"/>
    </row>
    <row r="323" spans="1:13" ht="71.25" hidden="1" customHeight="1">
      <c r="A323" s="378"/>
      <c r="B323" s="394"/>
      <c r="C323" s="658"/>
      <c r="D323" s="658"/>
      <c r="E323" s="658"/>
      <c r="F323" s="658"/>
      <c r="G323" s="658"/>
      <c r="H323" s="658"/>
      <c r="I323" s="658"/>
      <c r="J323" s="378"/>
    </row>
    <row r="324" spans="1:13" ht="9" hidden="1" customHeight="1">
      <c r="A324" s="378"/>
      <c r="B324" s="378"/>
      <c r="C324" s="378"/>
      <c r="D324" s="378"/>
      <c r="E324" s="378"/>
      <c r="F324" s="378"/>
      <c r="G324" s="378"/>
      <c r="H324" s="378"/>
      <c r="I324" s="378"/>
      <c r="J324" s="378"/>
    </row>
    <row r="325" spans="1:13" ht="36.75" hidden="1" customHeight="1">
      <c r="A325" s="395"/>
      <c r="B325" s="684"/>
      <c r="C325" s="684"/>
      <c r="D325" s="684"/>
      <c r="E325" s="684"/>
      <c r="F325" s="684"/>
      <c r="G325" s="684"/>
      <c r="H325" s="684"/>
      <c r="I325" s="684"/>
    </row>
    <row r="326" spans="1:13" ht="10.5" hidden="1" customHeight="1">
      <c r="A326" s="378"/>
      <c r="B326" s="378"/>
      <c r="C326" s="378"/>
      <c r="D326" s="378"/>
      <c r="E326" s="378"/>
      <c r="F326" s="378"/>
      <c r="G326" s="378"/>
      <c r="H326" s="378"/>
      <c r="I326" s="378"/>
      <c r="J326" s="378"/>
    </row>
    <row r="327" spans="1:13" ht="23.25" hidden="1" customHeight="1">
      <c r="A327" s="378"/>
      <c r="B327" s="684"/>
      <c r="C327" s="684"/>
      <c r="D327" s="684"/>
      <c r="E327" s="684"/>
      <c r="F327" s="684"/>
      <c r="G327" s="684"/>
      <c r="H327" s="684"/>
      <c r="I327" s="684"/>
      <c r="J327" s="378"/>
    </row>
    <row r="328" spans="1:13" ht="55.5" hidden="1" customHeight="1">
      <c r="A328" s="395"/>
      <c r="B328" s="763"/>
      <c r="C328" s="763"/>
      <c r="D328" s="764"/>
      <c r="E328" s="764"/>
      <c r="F328" s="764"/>
      <c r="G328" s="764"/>
      <c r="H328" s="764"/>
      <c r="I328" s="764"/>
      <c r="J328" s="378"/>
    </row>
    <row r="329" spans="1:13" ht="44.25" hidden="1" customHeight="1">
      <c r="A329" s="427"/>
      <c r="B329" s="679"/>
      <c r="C329" s="680"/>
      <c r="D329" s="680"/>
      <c r="E329" s="681"/>
      <c r="F329" s="769"/>
      <c r="G329" s="769"/>
      <c r="H329" s="769"/>
      <c r="I329" s="769"/>
      <c r="J329" s="378"/>
    </row>
    <row r="330" spans="1:13" ht="21" hidden="1" customHeight="1">
      <c r="A330" s="432"/>
      <c r="B330" s="676"/>
      <c r="C330" s="677"/>
      <c r="D330" s="677"/>
      <c r="E330" s="678"/>
      <c r="F330" s="674"/>
      <c r="G330" s="675"/>
      <c r="H330" s="674"/>
      <c r="I330" s="675"/>
      <c r="J330" s="460"/>
      <c r="K330" s="461"/>
      <c r="L330" s="460"/>
    </row>
    <row r="331" spans="1:13" ht="23.25" hidden="1" customHeight="1">
      <c r="A331" s="432"/>
      <c r="B331" s="676"/>
      <c r="C331" s="677"/>
      <c r="D331" s="677"/>
      <c r="E331" s="678"/>
      <c r="F331" s="674"/>
      <c r="G331" s="675"/>
      <c r="H331" s="674"/>
      <c r="I331" s="675"/>
      <c r="J331" s="462"/>
      <c r="K331" s="463"/>
      <c r="L331" s="462"/>
    </row>
    <row r="332" spans="1:13" ht="21.75" hidden="1" customHeight="1">
      <c r="A332" s="432"/>
      <c r="B332" s="676"/>
      <c r="C332" s="677"/>
      <c r="D332" s="677"/>
      <c r="E332" s="678"/>
      <c r="F332" s="674"/>
      <c r="G332" s="675"/>
      <c r="H332" s="674"/>
      <c r="I332" s="675"/>
      <c r="J332" s="460"/>
      <c r="K332" s="461"/>
      <c r="L332" s="460"/>
      <c r="M332" s="374"/>
    </row>
    <row r="333" spans="1:13" ht="20.25" hidden="1" customHeight="1">
      <c r="A333" s="432"/>
      <c r="B333" s="676"/>
      <c r="C333" s="677"/>
      <c r="D333" s="677"/>
      <c r="E333" s="678"/>
      <c r="F333" s="674"/>
      <c r="G333" s="675"/>
      <c r="H333" s="674"/>
      <c r="I333" s="675"/>
      <c r="J333" s="460"/>
      <c r="K333" s="461"/>
      <c r="L333" s="460"/>
      <c r="M333" s="374"/>
    </row>
    <row r="334" spans="1:13" ht="21.75" hidden="1" customHeight="1">
      <c r="A334" s="432"/>
      <c r="B334" s="676"/>
      <c r="C334" s="677"/>
      <c r="D334" s="677"/>
      <c r="E334" s="678"/>
      <c r="F334" s="674"/>
      <c r="G334" s="675"/>
      <c r="H334" s="674"/>
      <c r="I334" s="675"/>
      <c r="J334" s="460"/>
      <c r="K334" s="461"/>
      <c r="L334" s="460"/>
      <c r="M334" s="374"/>
    </row>
    <row r="335" spans="1:13" ht="21.75" hidden="1" customHeight="1">
      <c r="A335" s="692"/>
      <c r="B335" s="692"/>
      <c r="C335" s="692"/>
      <c r="D335" s="692"/>
      <c r="E335" s="692"/>
      <c r="F335" s="692"/>
      <c r="G335" s="692"/>
      <c r="H335" s="692"/>
      <c r="I335" s="692"/>
      <c r="J335" s="460"/>
      <c r="K335" s="461"/>
      <c r="L335" s="460"/>
      <c r="M335" s="374"/>
    </row>
    <row r="336" spans="1:13" ht="16.5" hidden="1" customHeight="1">
      <c r="A336" s="378"/>
      <c r="B336" s="378"/>
      <c r="C336" s="378"/>
      <c r="D336" s="378"/>
      <c r="E336" s="378"/>
      <c r="F336" s="378"/>
      <c r="G336" s="378"/>
      <c r="H336" s="378"/>
      <c r="I336" s="378"/>
      <c r="J336" s="378"/>
    </row>
    <row r="337" spans="1:10" hidden="1">
      <c r="A337" s="378"/>
      <c r="B337" s="378"/>
      <c r="C337" s="378"/>
      <c r="D337" s="378"/>
      <c r="E337" s="378"/>
      <c r="F337" s="378"/>
      <c r="G337" s="378"/>
      <c r="H337" s="378"/>
      <c r="I337" s="378"/>
      <c r="J337" s="378"/>
    </row>
    <row r="339" spans="1:10" ht="16.5">
      <c r="B339" s="372" t="s">
        <v>6</v>
      </c>
      <c r="C339" s="757" t="str">
        <f>'Attach 3(JV)'!B24</f>
        <v/>
      </c>
      <c r="D339" s="757"/>
      <c r="F339" s="344" t="s">
        <v>4</v>
      </c>
      <c r="G339" s="758" t="str">
        <f>'Attach 3(JV)'!E24</f>
        <v/>
      </c>
      <c r="H339" s="758"/>
      <c r="I339" s="758"/>
    </row>
    <row r="340" spans="1:10" ht="16.5">
      <c r="B340" s="372" t="s">
        <v>7</v>
      </c>
      <c r="C340" s="757" t="str">
        <f>'Attach 3(JV)'!B25</f>
        <v/>
      </c>
      <c r="D340" s="757"/>
      <c r="F340" s="344" t="s">
        <v>5</v>
      </c>
      <c r="G340" s="758" t="str">
        <f>'Attach 3(JV)'!E25</f>
        <v/>
      </c>
      <c r="H340" s="758"/>
      <c r="I340" s="758"/>
    </row>
  </sheetData>
  <sheetProtection algorithmName="SHA-512" hashValue="iVecvxZkb+RyuvyAe5Utq6eCGdo0xNGOAQujeWWLFgrEreNGh6z5vjIDSdx5b55z0y3kdtyxDyu9uZrD9WtH0Q==" saltValue="uzuZW7Tpv86CPB9padAK4w==" spinCount="100000" sheet="1" formatColumns="0" formatRows="0" selectLockedCells="1"/>
  <customSheetViews>
    <customSheetView guid="{298F032C-06C2-4CBE-91F6-31626F220A05}" showPageBreaks="1" showGridLines="0" zeroValues="0" fitToPage="1" printArea="1" hiddenRows="1" view="pageBreakPreview">
      <selection activeCell="G339" sqref="G339:I339"/>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1"/>
      <headerFooter alignWithMargins="0"/>
    </customSheetView>
    <customSheetView guid="{345DC493-E4B0-4F0D-8EB4-6A65D801E281}" showPageBreaks="1" showGridLines="0" zeroValues="0" fitToPage="1" printArea="1" hiddenRows="1" view="pageBreakPreview">
      <selection activeCell="G339" sqref="G339:I339"/>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2"/>
      <headerFooter alignWithMargins="0"/>
    </customSheetView>
    <customSheetView guid="{35C772BD-8F05-4A18-BEC8-6AF744E22539}" showPageBreaks="1" showGridLines="0" zeroValues="0" fitToPage="1" printArea="1" hiddenRows="1" view="pageBreakPreview">
      <selection activeCell="A15" sqref="A15:I1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3"/>
      <headerFooter alignWithMargins="0"/>
    </customSheetView>
    <customSheetView guid="{FC200EB0-6614-47DB-96CE-7610471486D9}" scale="110" showPageBreaks="1" showGridLines="0" zeroValues="0" fitToPage="1" printArea="1" hiddenRows="1" view="pageBreakPreview">
      <selection activeCell="A15" sqref="A15:I1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4"/>
      <headerFooter alignWithMargins="0"/>
    </customSheetView>
    <customSheetView guid="{010B040B-83D1-42E5-9354-A9BE9113BDAC}" scale="110" showPageBreaks="1" showGridLines="0" zeroValues="0" printArea="1" hiddenRows="1" view="pageBreakPreview">
      <selection activeCell="C14" sqref="C14"/>
      <rowBreaks count="4" manualBreakCount="4">
        <brk id="34" max="8" man="1"/>
        <brk id="169" max="8" man="1"/>
        <brk id="216" max="8" man="1"/>
        <brk id="302" max="8" man="1"/>
      </rowBreaks>
      <pageMargins left="0.42" right="0.28999999999999998" top="0.4" bottom="0.31" header="0.32" footer="0.24"/>
      <printOptions horizontalCentered="1"/>
      <pageSetup paperSize="9" scale="77" fitToHeight="0" orientation="portrait" horizontalDpi="4294967295" verticalDpi="4294967295" r:id="rId5"/>
      <headerFooter alignWithMargins="0"/>
    </customSheetView>
    <customSheetView guid="{77353208-2D17-4D2E-ADE3-4F168F350B73}" scale="110" showPageBreaks="1" showGridLines="0" zeroValues="0" printArea="1" hiddenRows="1" view="pageBreakPreview" topLeftCell="A53">
      <selection activeCell="F64" sqref="F64:G64"/>
      <rowBreaks count="8" manualBreakCount="8">
        <brk id="34" max="8" man="1"/>
        <brk id="69" max="8" man="1"/>
        <brk id="102" max="8" man="1"/>
        <brk id="139"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6"/>
      <headerFooter alignWithMargins="0"/>
    </customSheetView>
    <customSheetView guid="{1F125E51-1799-42D0-B41E-DC039BB17D59}" scale="85" showPageBreaks="1" showGridLines="0" zeroValues="0" printArea="1" hiddenRows="1" view="pageBreakPreview" topLeftCell="A283">
      <selection activeCell="C308" sqref="C308:I308"/>
      <rowBreaks count="8" manualBreakCount="8">
        <brk id="34" max="8" man="1"/>
        <brk id="67" max="8" man="1"/>
        <brk id="100" max="8" man="1"/>
        <brk id="165"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7"/>
      <headerFooter alignWithMargins="0"/>
    </customSheetView>
    <customSheetView guid="{13A93EBF-985A-49FD-9FE0-DC75D238EC8C}" scale="110" showPageBreaks="1" showGridLines="0" zeroValues="0" printArea="1" hiddenRows="1" hiddenColumns="1" view="pageBreakPreview">
      <selection activeCell="F208" sqref="F208"/>
      <rowBreaks count="7" manualBreakCount="7">
        <brk id="34" max="8" man="1"/>
        <brk id="62" max="8" man="1"/>
        <brk id="96" max="8" man="1"/>
        <brk id="125" max="8" man="1"/>
        <brk id="167" max="8" man="1"/>
        <brk id="214" max="8" man="1"/>
        <brk id="299" max="8" man="1"/>
      </rowBreaks>
      <pageMargins left="0.42" right="0.28999999999999998" top="0.4" bottom="0.31" header="0.32" footer="0.24"/>
      <printOptions horizontalCentered="1"/>
      <pageSetup paperSize="9" scale="77" fitToHeight="0" orientation="portrait" horizontalDpi="4294967295" verticalDpi="4294967295" r:id="rId8"/>
      <headerFooter alignWithMargins="0"/>
    </customSheetView>
    <customSheetView guid="{BE615921-12B2-47E1-81BB-292B559B4C46}" showPageBreaks="1" showGridLines="0" zeroValues="0" printArea="1" hiddenColumns="1" view="pageBreakPreview" topLeftCell="A135">
      <selection activeCell="F152" sqref="F152:G152"/>
      <rowBreaks count="10" manualBreakCount="10">
        <brk id="34" max="8" man="1"/>
        <brk id="65" max="8" man="1"/>
        <brk id="98" max="8" man="1"/>
        <brk id="133" max="8" man="1"/>
        <brk id="146" max="8" man="1"/>
        <brk id="178" max="8" man="1"/>
        <brk id="225" max="8" man="1"/>
        <brk id="266" max="8" man="1"/>
        <brk id="305" max="8" man="1"/>
        <brk id="310" max="8" man="1"/>
      </rowBreaks>
      <pageMargins left="0.42" right="0.28999999999999998" top="0.4" bottom="0.31" header="0.32" footer="0.24"/>
      <printOptions horizontalCentered="1"/>
      <pageSetup paperSize="9" scale="77" fitToHeight="0" orientation="portrait" horizontalDpi="4294967295" verticalDpi="4294967295" r:id="rId9"/>
      <headerFooter alignWithMargins="0"/>
    </customSheetView>
    <customSheetView guid="{D05C69EC-C4A6-4AED-AFBA-A3044FD4B3FB}" scale="85" showPageBreaks="1" showGridLines="0" zeroValues="0" printArea="1" hiddenRows="1" view="pageBreakPreview" topLeftCell="A242">
      <selection activeCell="C298" sqref="C298:I298"/>
      <rowBreaks count="9" manualBreakCount="9">
        <brk id="34" max="8" man="1"/>
        <brk id="67" max="8" man="1"/>
        <brk id="99" max="8" man="1"/>
        <brk id="155" max="8" man="1"/>
        <brk id="162" max="8" man="1"/>
        <brk id="209" max="8" man="1"/>
        <brk id="250" max="8" man="1"/>
        <brk id="283" max="8" man="1"/>
        <brk id="294" max="8" man="1"/>
      </rowBreaks>
      <pageMargins left="0.42" right="0.28999999999999998" top="0.4" bottom="0.31" header="0.32" footer="0.24"/>
      <printOptions horizontalCentered="1"/>
      <pageSetup paperSize="9" scale="77" fitToHeight="0" orientation="portrait" horizontalDpi="4294967295" verticalDpi="4294967295" r:id="rId10"/>
      <headerFooter alignWithMargins="0"/>
    </customSheetView>
    <customSheetView guid="{8CF338B0-8CA3-4AF4-816D-CB7A6D8E33BC}" scale="85" showPageBreaks="1" showGridLines="0" zeroValues="0" printArea="1" hiddenRows="1" view="pageBreakPreview" topLeftCell="A177">
      <selection activeCell="F177" sqref="F177"/>
      <rowBreaks count="8" manualBreakCount="8">
        <brk id="34" max="8" man="1"/>
        <brk id="70" max="8" man="1"/>
        <brk id="102" max="8" man="1"/>
        <brk id="139"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11"/>
      <headerFooter alignWithMargins="0"/>
    </customSheetView>
    <customSheetView guid="{B07CB001-8FAF-40AD-8AD5-A65A64B33B35}" scale="110" showPageBreaks="1" showGridLines="0" zeroValues="0" printArea="1" hiddenRows="1" view="pageBreakPreview" topLeftCell="A53">
      <selection activeCell="F64" sqref="F64:G64"/>
      <rowBreaks count="8" manualBreakCount="8">
        <brk id="34" max="8" man="1"/>
        <brk id="70" max="8" man="1"/>
        <brk id="102" max="8" man="1"/>
        <brk id="139"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12"/>
      <headerFooter alignWithMargins="0"/>
    </customSheetView>
    <customSheetView guid="{4D67A8FB-66CE-4EFD-8932-C754BE25ED43}" scale="110" showPageBreaks="1" showGridLines="0" zeroValues="0" printArea="1" hiddenRows="1" view="pageBreakPreview" topLeftCell="A2">
      <selection activeCell="J17" sqref="J17"/>
      <rowBreaks count="9" manualBreakCount="9">
        <brk id="34" max="8" man="1"/>
        <brk id="71" max="8" man="1"/>
        <brk id="108" max="8" man="1"/>
        <brk id="141" max="8" man="1"/>
        <brk id="203" max="8" man="1"/>
        <brk id="206" max="8" man="1"/>
        <brk id="253" max="8" man="1"/>
        <brk id="328" max="8" man="1"/>
        <brk id="339" max="8" man="1"/>
      </rowBreaks>
      <pageMargins left="0.42" right="0.28999999999999998" top="0.4" bottom="0.31" header="0.32" footer="0.24"/>
      <printOptions horizontalCentered="1"/>
      <pageSetup paperSize="9" scale="77" fitToHeight="0" orientation="portrait" horizontalDpi="4294967295" verticalDpi="4294967295" r:id="rId13"/>
      <headerFooter alignWithMargins="0"/>
    </customSheetView>
    <customSheetView guid="{0D490C87-B003-4943-9825-ACE0B8E7CC06}" scale="110" showPageBreaks="1" showGridLines="0" zeroValues="0" printArea="1" hiddenRows="1" view="pageBreakPreview" topLeftCell="A95">
      <selection activeCell="H105" sqref="H105:I105"/>
      <rowBreaks count="8" manualBreakCount="8">
        <brk id="34" max="8" man="1"/>
        <brk id="68" max="8" man="1"/>
        <brk id="101" max="8" man="1"/>
        <brk id="137" max="8" man="1"/>
        <brk id="169" max="8" man="1"/>
        <brk id="216" max="8" man="1"/>
        <brk id="290" max="8" man="1"/>
        <brk id="302" max="8" man="1"/>
      </rowBreaks>
      <pageMargins left="0.42" right="0.28999999999999998" top="0.4" bottom="0.31" header="0.32" footer="0.24"/>
      <printOptions horizontalCentered="1"/>
      <pageSetup paperSize="9" scale="77" fitToHeight="0" orientation="portrait" horizontalDpi="4294967295" verticalDpi="4294967295" r:id="rId14"/>
      <headerFooter alignWithMargins="0"/>
    </customSheetView>
    <customSheetView guid="{012A8702-091E-4FD1-8E26-12B65B8B3B8C}" scale="110" showPageBreaks="1" showGridLines="0" zeroValues="0" printArea="1" hiddenRows="1" view="pageBreakPreview">
      <selection activeCell="C14" sqref="C14"/>
      <rowBreaks count="4" manualBreakCount="4">
        <brk id="34" max="8" man="1"/>
        <brk id="169" max="8" man="1"/>
        <brk id="216" max="8" man="1"/>
        <brk id="302" max="8" man="1"/>
      </rowBreaks>
      <pageMargins left="0.42" right="0.28999999999999998" top="0.4" bottom="0.31" header="0.32" footer="0.24"/>
      <printOptions horizontalCentered="1"/>
      <pageSetup paperSize="9" scale="77" fitToHeight="0" orientation="portrait" horizontalDpi="4294967295" verticalDpi="4294967295" r:id="rId15"/>
      <headerFooter alignWithMargins="0"/>
    </customSheetView>
    <customSheetView guid="{CD28740F-9825-447C-B887-B18F0232D126}" showPageBreaks="1" showGridLines="0" zeroValues="0" fitToPage="1" printArea="1" hiddenRows="1" view="pageBreakPreview">
      <selection activeCell="A5" sqref="A5:I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16"/>
      <headerFooter alignWithMargins="0"/>
    </customSheetView>
    <customSheetView guid="{0064F3C0-5DFF-4992-B9AD-EC91C5FD9BD7}" showPageBreaks="1" showGridLines="0" zeroValues="0" fitToPage="1" printArea="1" hiddenRows="1" view="pageBreakPreview">
      <selection activeCell="G339" sqref="G339:I339"/>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17"/>
      <headerFooter alignWithMargins="0"/>
    </customSheetView>
  </customSheetViews>
  <mergeCells count="535">
    <mergeCell ref="A3:I3"/>
    <mergeCell ref="A5:I5"/>
    <mergeCell ref="A8:E8"/>
    <mergeCell ref="B9:D9"/>
    <mergeCell ref="B10:D10"/>
    <mergeCell ref="B11:D11"/>
    <mergeCell ref="D240:E240"/>
    <mergeCell ref="B240:C240"/>
    <mergeCell ref="B145:I145"/>
    <mergeCell ref="B147:I147"/>
    <mergeCell ref="B148:I148"/>
    <mergeCell ref="B158:I158"/>
    <mergeCell ref="B159:I159"/>
    <mergeCell ref="B170:I170"/>
    <mergeCell ref="B171:E171"/>
    <mergeCell ref="F171:I171"/>
    <mergeCell ref="B23:I23"/>
    <mergeCell ref="B24:I24"/>
    <mergeCell ref="B25:I25"/>
    <mergeCell ref="B27:I27"/>
    <mergeCell ref="B28:I28"/>
    <mergeCell ref="B29:I29"/>
    <mergeCell ref="A15:I15"/>
    <mergeCell ref="A17:I17"/>
    <mergeCell ref="B18:I18"/>
    <mergeCell ref="A19:I19"/>
    <mergeCell ref="A21:I21"/>
    <mergeCell ref="B22:I22"/>
    <mergeCell ref="B32:I32"/>
    <mergeCell ref="B33:I33"/>
    <mergeCell ref="B34:I34"/>
    <mergeCell ref="B38:C38"/>
    <mergeCell ref="D38:E38"/>
    <mergeCell ref="F38:G38"/>
    <mergeCell ref="H38:I38"/>
    <mergeCell ref="A36:A37"/>
    <mergeCell ref="B36:C37"/>
    <mergeCell ref="D36:E37"/>
    <mergeCell ref="F36:G37"/>
    <mergeCell ref="H36:I37"/>
    <mergeCell ref="A39:A41"/>
    <mergeCell ref="B39:C41"/>
    <mergeCell ref="D39:E39"/>
    <mergeCell ref="F39:G39"/>
    <mergeCell ref="H39:I39"/>
    <mergeCell ref="D40:E40"/>
    <mergeCell ref="F40:G40"/>
    <mergeCell ref="H40:I40"/>
    <mergeCell ref="D41:E41"/>
    <mergeCell ref="F41:G41"/>
    <mergeCell ref="H41:I41"/>
    <mergeCell ref="B46:C46"/>
    <mergeCell ref="D46:E46"/>
    <mergeCell ref="F46:G46"/>
    <mergeCell ref="H46:I46"/>
    <mergeCell ref="B43:C43"/>
    <mergeCell ref="D43:E43"/>
    <mergeCell ref="F43:G43"/>
    <mergeCell ref="H43:I43"/>
    <mergeCell ref="B44:C44"/>
    <mergeCell ref="D44:E44"/>
    <mergeCell ref="B42:C42"/>
    <mergeCell ref="D42:E42"/>
    <mergeCell ref="F42:G42"/>
    <mergeCell ref="H42:I42"/>
    <mergeCell ref="B45:C45"/>
    <mergeCell ref="D45:E45"/>
    <mergeCell ref="F45:G45"/>
    <mergeCell ref="H45:I45"/>
    <mergeCell ref="F44:G44"/>
    <mergeCell ref="H44:I44"/>
    <mergeCell ref="D49:E49"/>
    <mergeCell ref="F49:G49"/>
    <mergeCell ref="H49:I49"/>
    <mergeCell ref="D50:E50"/>
    <mergeCell ref="F50:G50"/>
    <mergeCell ref="H50:I50"/>
    <mergeCell ref="F62:G62"/>
    <mergeCell ref="H62:I62"/>
    <mergeCell ref="B47:C47"/>
    <mergeCell ref="D47:E47"/>
    <mergeCell ref="F47:G47"/>
    <mergeCell ref="H47:I47"/>
    <mergeCell ref="D48:E48"/>
    <mergeCell ref="F48:G48"/>
    <mergeCell ref="H48:I48"/>
    <mergeCell ref="B63:E63"/>
    <mergeCell ref="F63:G63"/>
    <mergeCell ref="H70:I70"/>
    <mergeCell ref="B53:I53"/>
    <mergeCell ref="B55:I55"/>
    <mergeCell ref="B56:I56"/>
    <mergeCell ref="A59:I59"/>
    <mergeCell ref="B60:I60"/>
    <mergeCell ref="B61:I61"/>
    <mergeCell ref="B62:E62"/>
    <mergeCell ref="A68:A71"/>
    <mergeCell ref="B68:E71"/>
    <mergeCell ref="F68:G68"/>
    <mergeCell ref="H68:I68"/>
    <mergeCell ref="F69:G69"/>
    <mergeCell ref="B64:E64"/>
    <mergeCell ref="F64:G64"/>
    <mergeCell ref="H64:I64"/>
    <mergeCell ref="H69:I69"/>
    <mergeCell ref="F71:G71"/>
    <mergeCell ref="H71:I71"/>
    <mergeCell ref="B110:C110"/>
    <mergeCell ref="G120:I120"/>
    <mergeCell ref="B116:F117"/>
    <mergeCell ref="B111:F111"/>
    <mergeCell ref="B109:I109"/>
    <mergeCell ref="B114:F115"/>
    <mergeCell ref="B106:G106"/>
    <mergeCell ref="B101:I101"/>
    <mergeCell ref="H89:I89"/>
    <mergeCell ref="F89:G89"/>
    <mergeCell ref="B99:I99"/>
    <mergeCell ref="B100:I100"/>
    <mergeCell ref="B102:I102"/>
    <mergeCell ref="B107:G107"/>
    <mergeCell ref="H107:I107"/>
    <mergeCell ref="B93:I93"/>
    <mergeCell ref="B95:I95"/>
    <mergeCell ref="B97:I97"/>
    <mergeCell ref="B89:E89"/>
    <mergeCell ref="B135:F135"/>
    <mergeCell ref="B144:I144"/>
    <mergeCell ref="G135:I135"/>
    <mergeCell ref="B161:I161"/>
    <mergeCell ref="B163:I163"/>
    <mergeCell ref="B137:E137"/>
    <mergeCell ref="F137:G137"/>
    <mergeCell ref="H137:I137"/>
    <mergeCell ref="B136:I136"/>
    <mergeCell ref="B154:I154"/>
    <mergeCell ref="H138:I138"/>
    <mergeCell ref="B139:E139"/>
    <mergeCell ref="F139:G139"/>
    <mergeCell ref="H139:I139"/>
    <mergeCell ref="B138:E138"/>
    <mergeCell ref="F138:G138"/>
    <mergeCell ref="B143:E143"/>
    <mergeCell ref="F143:G143"/>
    <mergeCell ref="H143:I143"/>
    <mergeCell ref="B141:E141"/>
    <mergeCell ref="F141:G141"/>
    <mergeCell ref="F140:G140"/>
    <mergeCell ref="H140:I140"/>
    <mergeCell ref="B140:E140"/>
    <mergeCell ref="B172:I172"/>
    <mergeCell ref="D173:E173"/>
    <mergeCell ref="F173:I174"/>
    <mergeCell ref="D174:E174"/>
    <mergeCell ref="B175:C175"/>
    <mergeCell ref="H180:I180"/>
    <mergeCell ref="F178:G178"/>
    <mergeCell ref="F142:G142"/>
    <mergeCell ref="B156:I156"/>
    <mergeCell ref="D175:E175"/>
    <mergeCell ref="F175:G175"/>
    <mergeCell ref="H175:I175"/>
    <mergeCell ref="B165:I165"/>
    <mergeCell ref="B167:I167"/>
    <mergeCell ref="B169:I169"/>
    <mergeCell ref="B150:G150"/>
    <mergeCell ref="B151:G151"/>
    <mergeCell ref="B176:E176"/>
    <mergeCell ref="D177:E177"/>
    <mergeCell ref="H177:I177"/>
    <mergeCell ref="D178:E178"/>
    <mergeCell ref="H178:I178"/>
    <mergeCell ref="F177:G177"/>
    <mergeCell ref="B179:C179"/>
    <mergeCell ref="D179:E179"/>
    <mergeCell ref="H179:I179"/>
    <mergeCell ref="B180:C180"/>
    <mergeCell ref="D180:E180"/>
    <mergeCell ref="D181:E181"/>
    <mergeCell ref="D191:E191"/>
    <mergeCell ref="H191:I191"/>
    <mergeCell ref="B192:C192"/>
    <mergeCell ref="D192:E192"/>
    <mergeCell ref="H192:I192"/>
    <mergeCell ref="B188:C188"/>
    <mergeCell ref="D188:E188"/>
    <mergeCell ref="F188:G188"/>
    <mergeCell ref="D190:E190"/>
    <mergeCell ref="H190:I190"/>
    <mergeCell ref="B183:I183"/>
    <mergeCell ref="B185:I185"/>
    <mergeCell ref="D186:E186"/>
    <mergeCell ref="F186:I187"/>
    <mergeCell ref="D187:E187"/>
    <mergeCell ref="H188:I188"/>
    <mergeCell ref="B189:E189"/>
    <mergeCell ref="H181:I181"/>
    <mergeCell ref="D182:E182"/>
    <mergeCell ref="H182:I182"/>
    <mergeCell ref="B196:C196"/>
    <mergeCell ref="D196:E196"/>
    <mergeCell ref="H196:I196"/>
    <mergeCell ref="B197:I197"/>
    <mergeCell ref="B199:C199"/>
    <mergeCell ref="D199:E199"/>
    <mergeCell ref="F199:G199"/>
    <mergeCell ref="H199:I199"/>
    <mergeCell ref="D193:E193"/>
    <mergeCell ref="H193:I193"/>
    <mergeCell ref="D194:E194"/>
    <mergeCell ref="H194:I194"/>
    <mergeCell ref="D195:E195"/>
    <mergeCell ref="H195:I195"/>
    <mergeCell ref="B202:C202"/>
    <mergeCell ref="D202:E202"/>
    <mergeCell ref="F202:G202"/>
    <mergeCell ref="H202:I202"/>
    <mergeCell ref="B203:E203"/>
    <mergeCell ref="F203:I203"/>
    <mergeCell ref="B200:C200"/>
    <mergeCell ref="D200:E200"/>
    <mergeCell ref="F200:G200"/>
    <mergeCell ref="H200:I200"/>
    <mergeCell ref="B201:E201"/>
    <mergeCell ref="F201:I201"/>
    <mergeCell ref="D209:E209"/>
    <mergeCell ref="F209:G209"/>
    <mergeCell ref="H209:I209"/>
    <mergeCell ref="B210:E210"/>
    <mergeCell ref="D211:E211"/>
    <mergeCell ref="H211:I211"/>
    <mergeCell ref="F211:G211"/>
    <mergeCell ref="B205:E205"/>
    <mergeCell ref="F205:I205"/>
    <mergeCell ref="B206:I206"/>
    <mergeCell ref="D207:E207"/>
    <mergeCell ref="F207:I208"/>
    <mergeCell ref="D208:E208"/>
    <mergeCell ref="H214:I214"/>
    <mergeCell ref="D215:E215"/>
    <mergeCell ref="H215:I215"/>
    <mergeCell ref="D216:E216"/>
    <mergeCell ref="H216:I216"/>
    <mergeCell ref="D212:E212"/>
    <mergeCell ref="H212:I212"/>
    <mergeCell ref="D213:E213"/>
    <mergeCell ref="H213:I213"/>
    <mergeCell ref="D214:E214"/>
    <mergeCell ref="H227:I227"/>
    <mergeCell ref="B217:I217"/>
    <mergeCell ref="B222:I222"/>
    <mergeCell ref="D223:E223"/>
    <mergeCell ref="F223:I224"/>
    <mergeCell ref="D224:E224"/>
    <mergeCell ref="D225:E225"/>
    <mergeCell ref="F225:G225"/>
    <mergeCell ref="H225:I225"/>
    <mergeCell ref="B225:C225"/>
    <mergeCell ref="B226:E226"/>
    <mergeCell ref="D227:E227"/>
    <mergeCell ref="H230:I230"/>
    <mergeCell ref="D231:E231"/>
    <mergeCell ref="H231:I231"/>
    <mergeCell ref="D232:E232"/>
    <mergeCell ref="H232:I232"/>
    <mergeCell ref="D228:E228"/>
    <mergeCell ref="H228:I228"/>
    <mergeCell ref="D229:E229"/>
    <mergeCell ref="H229:I229"/>
    <mergeCell ref="D230:E230"/>
    <mergeCell ref="F235:G235"/>
    <mergeCell ref="H235:I235"/>
    <mergeCell ref="B236:C236"/>
    <mergeCell ref="D236:E236"/>
    <mergeCell ref="F236:G236"/>
    <mergeCell ref="H236:I236"/>
    <mergeCell ref="B235:E235"/>
    <mergeCell ref="B233:C233"/>
    <mergeCell ref="D233:E233"/>
    <mergeCell ref="F233:G233"/>
    <mergeCell ref="H233:I233"/>
    <mergeCell ref="B234:C234"/>
    <mergeCell ref="D234:E234"/>
    <mergeCell ref="F234:G234"/>
    <mergeCell ref="H234:I234"/>
    <mergeCell ref="F237:G237"/>
    <mergeCell ref="H237:I237"/>
    <mergeCell ref="B238:I238"/>
    <mergeCell ref="B237:E237"/>
    <mergeCell ref="B241:C241"/>
    <mergeCell ref="D241:E241"/>
    <mergeCell ref="F241:G241"/>
    <mergeCell ref="H241:I241"/>
    <mergeCell ref="H240:I240"/>
    <mergeCell ref="F240:G240"/>
    <mergeCell ref="B244:C244"/>
    <mergeCell ref="D244:E244"/>
    <mergeCell ref="F244:G244"/>
    <mergeCell ref="H244:I244"/>
    <mergeCell ref="B246:E246"/>
    <mergeCell ref="F246:I246"/>
    <mergeCell ref="B242:C242"/>
    <mergeCell ref="D242:E242"/>
    <mergeCell ref="F242:G242"/>
    <mergeCell ref="H242:I242"/>
    <mergeCell ref="B243:C243"/>
    <mergeCell ref="D243:E243"/>
    <mergeCell ref="F243:G243"/>
    <mergeCell ref="H243:I243"/>
    <mergeCell ref="B247:I247"/>
    <mergeCell ref="D248:E248"/>
    <mergeCell ref="F248:F249"/>
    <mergeCell ref="G248:G249"/>
    <mergeCell ref="H248:I249"/>
    <mergeCell ref="B250:C250"/>
    <mergeCell ref="D250:E250"/>
    <mergeCell ref="F250:G250"/>
    <mergeCell ref="H250:I250"/>
    <mergeCell ref="D257:E257"/>
    <mergeCell ref="H257:I257"/>
    <mergeCell ref="B254:C254"/>
    <mergeCell ref="D254:E254"/>
    <mergeCell ref="H254:I254"/>
    <mergeCell ref="B255:C255"/>
    <mergeCell ref="D255:E255"/>
    <mergeCell ref="H255:I255"/>
    <mergeCell ref="B251:E251"/>
    <mergeCell ref="B252:C252"/>
    <mergeCell ref="D252:E252"/>
    <mergeCell ref="H252:I252"/>
    <mergeCell ref="B253:C253"/>
    <mergeCell ref="D253:E253"/>
    <mergeCell ref="H253:I253"/>
    <mergeCell ref="B256:C256"/>
    <mergeCell ref="C340:D340"/>
    <mergeCell ref="G340:I340"/>
    <mergeCell ref="B81:E81"/>
    <mergeCell ref="H106:I106"/>
    <mergeCell ref="H105:I105"/>
    <mergeCell ref="F333:G333"/>
    <mergeCell ref="F329:G329"/>
    <mergeCell ref="H329:I329"/>
    <mergeCell ref="H334:I334"/>
    <mergeCell ref="B334:E334"/>
    <mergeCell ref="B333:E333"/>
    <mergeCell ref="H332:I332"/>
    <mergeCell ref="B332:E332"/>
    <mergeCell ref="F332:G332"/>
    <mergeCell ref="H333:I333"/>
    <mergeCell ref="C307:I307"/>
    <mergeCell ref="C308:I308"/>
    <mergeCell ref="C309:I309"/>
    <mergeCell ref="B316:I316"/>
    <mergeCell ref="C297:I297"/>
    <mergeCell ref="C298:I298"/>
    <mergeCell ref="C299:I299"/>
    <mergeCell ref="D269:E269"/>
    <mergeCell ref="H269:I269"/>
    <mergeCell ref="C339:D339"/>
    <mergeCell ref="G339:I339"/>
    <mergeCell ref="B266:C266"/>
    <mergeCell ref="D266:E266"/>
    <mergeCell ref="H266:I266"/>
    <mergeCell ref="B267:C267"/>
    <mergeCell ref="D267:E267"/>
    <mergeCell ref="H267:I267"/>
    <mergeCell ref="B263:C263"/>
    <mergeCell ref="D263:E263"/>
    <mergeCell ref="F263:G263"/>
    <mergeCell ref="H263:I263"/>
    <mergeCell ref="B264:E264"/>
    <mergeCell ref="B265:C265"/>
    <mergeCell ref="D265:E265"/>
    <mergeCell ref="H265:I265"/>
    <mergeCell ref="F334:G334"/>
    <mergeCell ref="B331:E331"/>
    <mergeCell ref="F331:G331"/>
    <mergeCell ref="B328:C328"/>
    <mergeCell ref="D328:E328"/>
    <mergeCell ref="F328:G328"/>
    <mergeCell ref="H328:I328"/>
    <mergeCell ref="B319:I319"/>
    <mergeCell ref="H88:I88"/>
    <mergeCell ref="F88:G88"/>
    <mergeCell ref="H84:I84"/>
    <mergeCell ref="F84:G84"/>
    <mergeCell ref="F85:G85"/>
    <mergeCell ref="F87:G87"/>
    <mergeCell ref="H87:I87"/>
    <mergeCell ref="B12:D12"/>
    <mergeCell ref="B30:I30"/>
    <mergeCell ref="B51:I51"/>
    <mergeCell ref="B57:I57"/>
    <mergeCell ref="H80:I80"/>
    <mergeCell ref="F78:G78"/>
    <mergeCell ref="H78:I78"/>
    <mergeCell ref="F72:G72"/>
    <mergeCell ref="H74:I74"/>
    <mergeCell ref="F80:G80"/>
    <mergeCell ref="B65:I65"/>
    <mergeCell ref="B66:E66"/>
    <mergeCell ref="F66:G66"/>
    <mergeCell ref="H66:I66"/>
    <mergeCell ref="B67:I67"/>
    <mergeCell ref="F70:G70"/>
    <mergeCell ref="H63:I63"/>
    <mergeCell ref="A72:A74"/>
    <mergeCell ref="H81:I81"/>
    <mergeCell ref="F81:G81"/>
    <mergeCell ref="A75:I75"/>
    <mergeCell ref="F79:G79"/>
    <mergeCell ref="B92:I92"/>
    <mergeCell ref="H72:I72"/>
    <mergeCell ref="F73:G73"/>
    <mergeCell ref="H73:I73"/>
    <mergeCell ref="F74:G74"/>
    <mergeCell ref="B76:E77"/>
    <mergeCell ref="B86:E86"/>
    <mergeCell ref="F86:I86"/>
    <mergeCell ref="B87:E87"/>
    <mergeCell ref="F83:G83"/>
    <mergeCell ref="H82:I82"/>
    <mergeCell ref="B88:E88"/>
    <mergeCell ref="B82:E82"/>
    <mergeCell ref="B83:E83"/>
    <mergeCell ref="B84:E84"/>
    <mergeCell ref="B85:E85"/>
    <mergeCell ref="H83:I83"/>
    <mergeCell ref="F82:G82"/>
    <mergeCell ref="H85:I85"/>
    <mergeCell ref="B124:F125"/>
    <mergeCell ref="B119:F119"/>
    <mergeCell ref="G134:I134"/>
    <mergeCell ref="G119:I119"/>
    <mergeCell ref="B120:F120"/>
    <mergeCell ref="B121:F121"/>
    <mergeCell ref="B108:G108"/>
    <mergeCell ref="H108:I108"/>
    <mergeCell ref="B104:I104"/>
    <mergeCell ref="B105:G105"/>
    <mergeCell ref="B112:F112"/>
    <mergeCell ref="A127:I127"/>
    <mergeCell ref="B133:I133"/>
    <mergeCell ref="B134:F134"/>
    <mergeCell ref="A122:A123"/>
    <mergeCell ref="B122:F123"/>
    <mergeCell ref="B128:I128"/>
    <mergeCell ref="B129:I129"/>
    <mergeCell ref="B131:I131"/>
    <mergeCell ref="G111:I111"/>
    <mergeCell ref="G112:I112"/>
    <mergeCell ref="A114:A115"/>
    <mergeCell ref="B113:F113"/>
    <mergeCell ref="B118:I118"/>
    <mergeCell ref="H141:I141"/>
    <mergeCell ref="B142:E142"/>
    <mergeCell ref="H142:I142"/>
    <mergeCell ref="H331:I331"/>
    <mergeCell ref="B209:C209"/>
    <mergeCell ref="B229:C229"/>
    <mergeCell ref="A335:I335"/>
    <mergeCell ref="B193:C193"/>
    <mergeCell ref="B214:C214"/>
    <mergeCell ref="B230:C230"/>
    <mergeCell ref="F330:G330"/>
    <mergeCell ref="C302:I302"/>
    <mergeCell ref="B291:I291"/>
    <mergeCell ref="B292:G292"/>
    <mergeCell ref="C293:I293"/>
    <mergeCell ref="C294:I294"/>
    <mergeCell ref="C295:I295"/>
    <mergeCell ref="C296:I296"/>
    <mergeCell ref="B279:I279"/>
    <mergeCell ref="B281:I281"/>
    <mergeCell ref="B282:I282"/>
    <mergeCell ref="B284:I284"/>
    <mergeCell ref="B258:I258"/>
    <mergeCell ref="D256:E256"/>
    <mergeCell ref="H330:I330"/>
    <mergeCell ref="B330:E330"/>
    <mergeCell ref="B329:E329"/>
    <mergeCell ref="C310:I310"/>
    <mergeCell ref="C311:I311"/>
    <mergeCell ref="B275:C275"/>
    <mergeCell ref="D275:E275"/>
    <mergeCell ref="B327:I327"/>
    <mergeCell ref="B320:I320"/>
    <mergeCell ref="B325:I325"/>
    <mergeCell ref="C312:I312"/>
    <mergeCell ref="C313:I313"/>
    <mergeCell ref="C314:I314"/>
    <mergeCell ref="B276:C276"/>
    <mergeCell ref="D276:E276"/>
    <mergeCell ref="F276:G276"/>
    <mergeCell ref="H276:I276"/>
    <mergeCell ref="B277:C277"/>
    <mergeCell ref="D277:E277"/>
    <mergeCell ref="F277:G277"/>
    <mergeCell ref="H277:I277"/>
    <mergeCell ref="C300:I300"/>
    <mergeCell ref="C301:I301"/>
    <mergeCell ref="B213:C213"/>
    <mergeCell ref="C321:I321"/>
    <mergeCell ref="C323:I323"/>
    <mergeCell ref="B304:G304"/>
    <mergeCell ref="C305:I305"/>
    <mergeCell ref="C306:I306"/>
    <mergeCell ref="F275:G275"/>
    <mergeCell ref="H275:I275"/>
    <mergeCell ref="B270:C270"/>
    <mergeCell ref="D270:E270"/>
    <mergeCell ref="H270:I270"/>
    <mergeCell ref="B271:I271"/>
    <mergeCell ref="B273:C273"/>
    <mergeCell ref="D273:E273"/>
    <mergeCell ref="F273:G273"/>
    <mergeCell ref="H273:I273"/>
    <mergeCell ref="B268:C268"/>
    <mergeCell ref="D268:E268"/>
    <mergeCell ref="B287:I287"/>
    <mergeCell ref="B289:I289"/>
    <mergeCell ref="B285:I285"/>
    <mergeCell ref="H256:I256"/>
    <mergeCell ref="B257:C257"/>
    <mergeCell ref="H268:I268"/>
    <mergeCell ref="B269:C269"/>
    <mergeCell ref="B274:C274"/>
    <mergeCell ref="D274:E274"/>
    <mergeCell ref="F274:G274"/>
    <mergeCell ref="H274:I274"/>
    <mergeCell ref="B260:I260"/>
    <mergeCell ref="D261:E261"/>
    <mergeCell ref="F261:F262"/>
    <mergeCell ref="G261:G262"/>
    <mergeCell ref="H261:I262"/>
  </mergeCells>
  <conditionalFormatting sqref="D190:I190 A252:I252">
    <cfRule type="expression" dxfId="33" priority="15" stopIfTrue="1">
      <formula>$F$189="No"</formula>
    </cfRule>
  </conditionalFormatting>
  <conditionalFormatting sqref="F38:I38">
    <cfRule type="expression" dxfId="32" priority="19" stopIfTrue="1">
      <formula>#REF!=2</formula>
    </cfRule>
  </conditionalFormatting>
  <conditionalFormatting sqref="F43:G50">
    <cfRule type="expression" dxfId="31" priority="21" stopIfTrue="1">
      <formula>$K$36=1</formula>
    </cfRule>
  </conditionalFormatting>
  <conditionalFormatting sqref="A29:I29">
    <cfRule type="expression" dxfId="30" priority="18" stopIfTrue="1">
      <formula>#REF!&lt;2</formula>
    </cfRule>
  </conditionalFormatting>
  <conditionalFormatting sqref="B18:I18">
    <cfRule type="expression" dxfId="29" priority="29" stopIfTrue="1">
      <formula>#REF!&lt;2</formula>
    </cfRule>
  </conditionalFormatting>
  <conditionalFormatting sqref="A17">
    <cfRule type="expression" dxfId="28" priority="30" stopIfTrue="1">
      <formula>#REF!=2</formula>
    </cfRule>
  </conditionalFormatting>
  <conditionalFormatting sqref="F39:G41">
    <cfRule type="expression" dxfId="27" priority="9" stopIfTrue="1">
      <formula>$K$36=1</formula>
    </cfRule>
  </conditionalFormatting>
  <conditionalFormatting sqref="H39:I50">
    <cfRule type="expression" dxfId="26" priority="10" stopIfTrue="1">
      <formula>OR($K$36=1,$L$36=1)</formula>
    </cfRule>
  </conditionalFormatting>
  <conditionalFormatting sqref="D328:E328 F278:I278 F202:I202 F188:I188 D186:F186 F198:I198 F245:I245 F190:I194 F252:I257 F175:I175 D173:F173 F209:I209 D207:F207 D248:E249 F250:I250 F248 H248 F212:I216 A19:I19 A27:I28 F179:I182 F196:I196 F195:H195 F203 F201 D174 D187 D208 F235:I237">
    <cfRule type="expression" dxfId="25" priority="41" stopIfTrue="1">
      <formula>#REF!="Sole Bidder"</formula>
    </cfRule>
  </conditionalFormatting>
  <conditionalFormatting sqref="A319 A315:I315 A316 A317:I318 A279:I291">
    <cfRule type="expression" dxfId="24" priority="69" stopIfTrue="1">
      <formula>#REF!="Sole Bidder"</formula>
    </cfRule>
  </conditionalFormatting>
  <conditionalFormatting sqref="A18">
    <cfRule type="expression" dxfId="23" priority="72" stopIfTrue="1">
      <formula>#REF!="Sole Bidder"</formula>
    </cfRule>
    <cfRule type="expression" dxfId="22" priority="73" stopIfTrue="1">
      <formula>#REF!=1</formula>
    </cfRule>
  </conditionalFormatting>
  <conditionalFormatting sqref="A246:I246 A259:I265 A270:I277 A266:A269 D266:I269">
    <cfRule type="expression" dxfId="21" priority="83" stopIfTrue="1">
      <formula>#REF!&lt;2</formula>
    </cfRule>
    <cfRule type="expression" dxfId="20" priority="84" stopIfTrue="1">
      <formula>#REF!=1</formula>
    </cfRule>
  </conditionalFormatting>
  <conditionalFormatting sqref="A304:I314 F328:G334">
    <cfRule type="expression" dxfId="19" priority="93" stopIfTrue="1">
      <formula>#REF!&lt;2</formula>
    </cfRule>
  </conditionalFormatting>
  <conditionalFormatting sqref="H328:I334">
    <cfRule type="expression" dxfId="18" priority="95" stopIfTrue="1">
      <formula>#REF!&lt;2</formula>
    </cfRule>
    <cfRule type="expression" dxfId="17" priority="96" stopIfTrue="1">
      <formula>#REF!=1</formula>
    </cfRule>
  </conditionalFormatting>
  <conditionalFormatting sqref="F42:G42">
    <cfRule type="expression" dxfId="16" priority="2" stopIfTrue="1">
      <formula>$K$36=1</formula>
    </cfRule>
  </conditionalFormatting>
  <conditionalFormatting sqref="B316:I316">
    <cfRule type="expression" dxfId="15" priority="1" stopIfTrue="1">
      <formula>#REF!="Sole Bidder"</formula>
    </cfRule>
  </conditionalFormatting>
  <dataValidations count="5">
    <dataValidation type="list" allowBlank="1" showInputMessage="1" showErrorMessage="1" sqref="F65380:I65380" xr:uid="{00000000-0002-0000-0400-000000000000}">
      <formula1>"SUPPLIED, TYPE TESTED, BOTH SUPPLIED AND TYPE TESTED"</formula1>
    </dataValidation>
    <dataValidation type="list" allowBlank="1" showInputMessage="1" showErrorMessage="1" sqref="F65368:I65368" xr:uid="{00000000-0002-0000-0400-000001000000}">
      <formula1>"SUBSIDIARY COMPANY, GROUP COMPANY, JOINT VENTURE COMPANY (JVC)"</formula1>
    </dataValidation>
    <dataValidation type="list" allowBlank="1" showInputMessage="1" showErrorMessage="1" sqref="F176 F226 F210" xr:uid="{00000000-0002-0000-0400-000002000000}">
      <formula1>"Yes, NO"</formula1>
    </dataValidation>
    <dataValidation type="list" allowBlank="1" showInputMessage="1" showErrorMessage="1" sqref="F189" xr:uid="{00000000-0002-0000-0400-000003000000}">
      <formula1>"Yes, No"</formula1>
    </dataValidation>
    <dataValidation type="list" allowBlank="1" showInputMessage="1" showErrorMessage="1" sqref="H150" xr:uid="{00000000-0002-0000-0400-000004000000}">
      <formula1>"Own, Access"</formula1>
    </dataValidation>
  </dataValidations>
  <printOptions horizontalCentered="1"/>
  <pageMargins left="0.42" right="0.28999999999999998" top="0.4" bottom="0.31" header="0.32" footer="0.24"/>
  <pageSetup paperSize="9" scale="81" orientation="portrait" horizontalDpi="4294967295" verticalDpi="4294967295" r:id="rId18"/>
  <headerFooter alignWithMargins="0"/>
  <rowBreaks count="4" manualBreakCount="4">
    <brk id="34" max="8" man="1"/>
    <brk id="169" max="8" man="1"/>
    <brk id="216" max="8" man="1"/>
    <brk id="302" max="8" man="1"/>
  </rowBreaks>
  <drawing r:id="rId19"/>
  <legacyDrawing r:id="rId20"/>
  <mc:AlternateContent xmlns:mc="http://schemas.openxmlformats.org/markup-compatibility/2006">
    <mc:Choice Requires="x14">
      <controls>
        <mc:AlternateContent xmlns:mc="http://schemas.openxmlformats.org/markup-compatibility/2006">
          <mc:Choice Requires="x14">
            <control shapeId="50344" r:id="rId21" name="Check Box 168">
              <controlPr defaultSize="0" autoFill="0" autoLine="0" autoPict="0">
                <anchor moveWithCells="1" sizeWithCells="1">
                  <from>
                    <xdr:col>8</xdr:col>
                    <xdr:colOff>457200</xdr:colOff>
                    <xdr:row>15</xdr:row>
                    <xdr:rowOff>0</xdr:rowOff>
                  </from>
                  <to>
                    <xdr:col>9</xdr:col>
                    <xdr:colOff>0</xdr:colOff>
                    <xdr:row>15</xdr:row>
                    <xdr:rowOff>0</xdr:rowOff>
                  </to>
                </anchor>
              </controlPr>
            </control>
          </mc:Choice>
        </mc:AlternateContent>
        <mc:AlternateContent xmlns:mc="http://schemas.openxmlformats.org/markup-compatibility/2006">
          <mc:Choice Requires="x14">
            <control shapeId="50345" r:id="rId22" name="Check Box 169">
              <controlPr defaultSize="0" autoFill="0" autoLine="0" autoPict="0">
                <anchor moveWithCells="1" sizeWithCells="1">
                  <from>
                    <xdr:col>8</xdr:col>
                    <xdr:colOff>466725</xdr:colOff>
                    <xdr:row>15</xdr:row>
                    <xdr:rowOff>0</xdr:rowOff>
                  </from>
                  <to>
                    <xdr:col>8</xdr:col>
                    <xdr:colOff>1000125</xdr:colOff>
                    <xdr:row>15</xdr:row>
                    <xdr:rowOff>0</xdr:rowOff>
                  </to>
                </anchor>
              </controlPr>
            </control>
          </mc:Choice>
        </mc:AlternateContent>
        <mc:AlternateContent xmlns:mc="http://schemas.openxmlformats.org/markup-compatibility/2006">
          <mc:Choice Requires="x14">
            <control shapeId="50346" r:id="rId23" name="Check Box 170">
              <controlPr defaultSize="0" autoFill="0" autoLine="0" autoPict="0">
                <anchor moveWithCells="1" sizeWithCells="1">
                  <from>
                    <xdr:col>7</xdr:col>
                    <xdr:colOff>114300</xdr:colOff>
                    <xdr:row>15</xdr:row>
                    <xdr:rowOff>0</xdr:rowOff>
                  </from>
                  <to>
                    <xdr:col>7</xdr:col>
                    <xdr:colOff>571500</xdr:colOff>
                    <xdr:row>15</xdr:row>
                    <xdr:rowOff>0</xdr:rowOff>
                  </to>
                </anchor>
              </controlPr>
            </control>
          </mc:Choice>
        </mc:AlternateContent>
        <mc:AlternateContent xmlns:mc="http://schemas.openxmlformats.org/markup-compatibility/2006">
          <mc:Choice Requires="x14">
            <control shapeId="50335" r:id="rId24" name="Check Box 159">
              <controlPr defaultSize="0" autoFill="0" autoLine="0" autoPict="0">
                <anchor moveWithCells="1" sizeWithCells="1">
                  <from>
                    <xdr:col>5</xdr:col>
                    <xdr:colOff>647700</xdr:colOff>
                    <xdr:row>15</xdr:row>
                    <xdr:rowOff>0</xdr:rowOff>
                  </from>
                  <to>
                    <xdr:col>6</xdr:col>
                    <xdr:colOff>819150</xdr:colOff>
                    <xdr:row>15</xdr:row>
                    <xdr:rowOff>0</xdr:rowOff>
                  </to>
                </anchor>
              </controlPr>
            </control>
          </mc:Choice>
        </mc:AlternateContent>
        <mc:AlternateContent xmlns:mc="http://schemas.openxmlformats.org/markup-compatibility/2006">
          <mc:Choice Requires="x14">
            <control shapeId="50336" r:id="rId25" name="Check Box 160">
              <controlPr defaultSize="0" autoFill="0" autoLine="0" autoPict="0">
                <anchor moveWithCells="1" sizeWithCells="1">
                  <from>
                    <xdr:col>5</xdr:col>
                    <xdr:colOff>647700</xdr:colOff>
                    <xdr:row>15</xdr:row>
                    <xdr:rowOff>0</xdr:rowOff>
                  </from>
                  <to>
                    <xdr:col>6</xdr:col>
                    <xdr:colOff>742950</xdr:colOff>
                    <xdr:row>15</xdr:row>
                    <xdr:rowOff>0</xdr:rowOff>
                  </to>
                </anchor>
              </controlPr>
            </control>
          </mc:Choice>
        </mc:AlternateContent>
        <mc:AlternateContent xmlns:mc="http://schemas.openxmlformats.org/markup-compatibility/2006">
          <mc:Choice Requires="x14">
            <control shapeId="50337" r:id="rId26" name="Check Box 161">
              <controlPr defaultSize="0" autoFill="0" autoLine="0" autoPict="0">
                <anchor moveWithCells="1" sizeWithCells="1">
                  <from>
                    <xdr:col>5</xdr:col>
                    <xdr:colOff>104775</xdr:colOff>
                    <xdr:row>15</xdr:row>
                    <xdr:rowOff>0</xdr:rowOff>
                  </from>
                  <to>
                    <xdr:col>6</xdr:col>
                    <xdr:colOff>47625</xdr:colOff>
                    <xdr:row>15</xdr:row>
                    <xdr:rowOff>0</xdr:rowOff>
                  </to>
                </anchor>
              </controlPr>
            </control>
          </mc:Choice>
        </mc:AlternateContent>
        <mc:AlternateContent xmlns:mc="http://schemas.openxmlformats.org/markup-compatibility/2006">
          <mc:Choice Requires="x14">
            <control shapeId="50220" r:id="rId27" name="Check Box 44">
              <controlPr defaultSize="0" autoFill="0" autoLine="0" autoPict="0">
                <anchor moveWithCells="1" sizeWithCells="1">
                  <from>
                    <xdr:col>7</xdr:col>
                    <xdr:colOff>962025</xdr:colOff>
                    <xdr:row>15</xdr:row>
                    <xdr:rowOff>0</xdr:rowOff>
                  </from>
                  <to>
                    <xdr:col>8</xdr:col>
                    <xdr:colOff>323850</xdr:colOff>
                    <xdr:row>15</xdr:row>
                    <xdr:rowOff>0</xdr:rowOff>
                  </to>
                </anchor>
              </controlPr>
            </control>
          </mc:Choice>
        </mc:AlternateContent>
        <mc:AlternateContent xmlns:mc="http://schemas.openxmlformats.org/markup-compatibility/2006">
          <mc:Choice Requires="x14">
            <control shapeId="50221" r:id="rId28" name="Check Box 45">
              <controlPr defaultSize="0" autoFill="0" autoLine="0" autoPict="0">
                <anchor moveWithCells="1" sizeWithCells="1">
                  <from>
                    <xdr:col>7</xdr:col>
                    <xdr:colOff>971550</xdr:colOff>
                    <xdr:row>15</xdr:row>
                    <xdr:rowOff>0</xdr:rowOff>
                  </from>
                  <to>
                    <xdr:col>8</xdr:col>
                    <xdr:colOff>314325</xdr:colOff>
                    <xdr:row>15</xdr:row>
                    <xdr:rowOff>0</xdr:rowOff>
                  </to>
                </anchor>
              </controlPr>
            </control>
          </mc:Choice>
        </mc:AlternateContent>
        <mc:AlternateContent xmlns:mc="http://schemas.openxmlformats.org/markup-compatibility/2006">
          <mc:Choice Requires="x14">
            <control shapeId="50222" r:id="rId29" name="Check Box 46">
              <controlPr defaultSize="0" autoFill="0" autoLine="0" autoPict="0">
                <anchor moveWithCells="1" sizeWithCells="1">
                  <from>
                    <xdr:col>7</xdr:col>
                    <xdr:colOff>95250</xdr:colOff>
                    <xdr:row>15</xdr:row>
                    <xdr:rowOff>0</xdr:rowOff>
                  </from>
                  <to>
                    <xdr:col>7</xdr:col>
                    <xdr:colOff>447675</xdr:colOff>
                    <xdr:row>15</xdr:row>
                    <xdr:rowOff>0</xdr:rowOff>
                  </to>
                </anchor>
              </controlPr>
            </control>
          </mc:Choice>
        </mc:AlternateContent>
        <mc:AlternateContent xmlns:mc="http://schemas.openxmlformats.org/markup-compatibility/2006">
          <mc:Choice Requires="x14">
            <control shapeId="50215" r:id="rId30" name="Check Box 39">
              <controlPr defaultSize="0" autoFill="0" autoLine="0" autoPict="0">
                <anchor moveWithCells="1" sizeWithCells="1">
                  <from>
                    <xdr:col>5</xdr:col>
                    <xdr:colOff>190500</xdr:colOff>
                    <xdr:row>15</xdr:row>
                    <xdr:rowOff>0</xdr:rowOff>
                  </from>
                  <to>
                    <xdr:col>6</xdr:col>
                    <xdr:colOff>323850</xdr:colOff>
                    <xdr:row>15</xdr:row>
                    <xdr:rowOff>0</xdr:rowOff>
                  </to>
                </anchor>
              </controlPr>
            </control>
          </mc:Choice>
        </mc:AlternateContent>
        <mc:AlternateContent xmlns:mc="http://schemas.openxmlformats.org/markup-compatibility/2006">
          <mc:Choice Requires="x14">
            <control shapeId="50216" r:id="rId31" name="Check Box 40">
              <controlPr defaultSize="0" autoFill="0" autoLine="0" autoPict="0">
                <anchor moveWithCells="1" sizeWithCells="1">
                  <from>
                    <xdr:col>5</xdr:col>
                    <xdr:colOff>209550</xdr:colOff>
                    <xdr:row>15</xdr:row>
                    <xdr:rowOff>0</xdr:rowOff>
                  </from>
                  <to>
                    <xdr:col>6</xdr:col>
                    <xdr:colOff>266700</xdr:colOff>
                    <xdr:row>15</xdr:row>
                    <xdr:rowOff>0</xdr:rowOff>
                  </to>
                </anchor>
              </controlPr>
            </control>
          </mc:Choice>
        </mc:AlternateContent>
        <mc:AlternateContent xmlns:mc="http://schemas.openxmlformats.org/markup-compatibility/2006">
          <mc:Choice Requires="x14">
            <control shapeId="50217" r:id="rId32" name="Check Box 41">
              <controlPr defaultSize="0" autoFill="0" autoLine="0" autoPict="0">
                <anchor moveWithCells="1" sizeWithCells="1">
                  <from>
                    <xdr:col>5</xdr:col>
                    <xdr:colOff>104775</xdr:colOff>
                    <xdr:row>15</xdr:row>
                    <xdr:rowOff>0</xdr:rowOff>
                  </from>
                  <to>
                    <xdr:col>6</xdr:col>
                    <xdr:colOff>19050</xdr:colOff>
                    <xdr:row>15</xdr:row>
                    <xdr:rowOff>0</xdr:rowOff>
                  </to>
                </anchor>
              </controlPr>
            </control>
          </mc:Choice>
        </mc:AlternateContent>
        <mc:AlternateContent xmlns:mc="http://schemas.openxmlformats.org/markup-compatibility/2006">
          <mc:Choice Requires="x14">
            <control shapeId="50210" r:id="rId33" name="Check Box 34">
              <controlPr defaultSize="0" autoFill="0" autoLine="0" autoPict="0">
                <anchor moveWithCells="1" sizeWithCells="1">
                  <from>
                    <xdr:col>8</xdr:col>
                    <xdr:colOff>295275</xdr:colOff>
                    <xdr:row>15</xdr:row>
                    <xdr:rowOff>0</xdr:rowOff>
                  </from>
                  <to>
                    <xdr:col>9</xdr:col>
                    <xdr:colOff>0</xdr:colOff>
                    <xdr:row>15</xdr:row>
                    <xdr:rowOff>0</xdr:rowOff>
                  </to>
                </anchor>
              </controlPr>
            </control>
          </mc:Choice>
        </mc:AlternateContent>
        <mc:AlternateContent xmlns:mc="http://schemas.openxmlformats.org/markup-compatibility/2006">
          <mc:Choice Requires="x14">
            <control shapeId="50211" r:id="rId34" name="Check Box 35">
              <controlPr defaultSize="0" autoFill="0" autoLine="0" autoPict="0">
                <anchor moveWithCells="1" sizeWithCells="1">
                  <from>
                    <xdr:col>8</xdr:col>
                    <xdr:colOff>447675</xdr:colOff>
                    <xdr:row>15</xdr:row>
                    <xdr:rowOff>0</xdr:rowOff>
                  </from>
                  <to>
                    <xdr:col>8</xdr:col>
                    <xdr:colOff>847725</xdr:colOff>
                    <xdr:row>15</xdr:row>
                    <xdr:rowOff>0</xdr:rowOff>
                  </to>
                </anchor>
              </controlPr>
            </control>
          </mc:Choice>
        </mc:AlternateContent>
        <mc:AlternateContent xmlns:mc="http://schemas.openxmlformats.org/markup-compatibility/2006">
          <mc:Choice Requires="x14">
            <control shapeId="50212" r:id="rId35" name="Check Box 36">
              <controlPr defaultSize="0" autoFill="0" autoLine="0" autoPict="0">
                <anchor moveWithCells="1" sizeWithCells="1">
                  <from>
                    <xdr:col>7</xdr:col>
                    <xdr:colOff>95250</xdr:colOff>
                    <xdr:row>15</xdr:row>
                    <xdr:rowOff>0</xdr:rowOff>
                  </from>
                  <to>
                    <xdr:col>7</xdr:col>
                    <xdr:colOff>952500</xdr:colOff>
                    <xdr:row>15</xdr:row>
                    <xdr:rowOff>0</xdr:rowOff>
                  </to>
                </anchor>
              </controlPr>
            </control>
          </mc:Choice>
        </mc:AlternateContent>
        <mc:AlternateContent xmlns:mc="http://schemas.openxmlformats.org/markup-compatibility/2006">
          <mc:Choice Requires="x14">
            <control shapeId="50187" r:id="rId36" name="Check Box 11">
              <controlPr defaultSize="0" autoFill="0" autoLine="0" autoPict="0">
                <anchor moveWithCells="1" sizeWithCells="1">
                  <from>
                    <xdr:col>5</xdr:col>
                    <xdr:colOff>47625</xdr:colOff>
                    <xdr:row>15</xdr:row>
                    <xdr:rowOff>0</xdr:rowOff>
                  </from>
                  <to>
                    <xdr:col>6</xdr:col>
                    <xdr:colOff>676275</xdr:colOff>
                    <xdr:row>15</xdr:row>
                    <xdr:rowOff>0</xdr:rowOff>
                  </to>
                </anchor>
              </controlPr>
            </control>
          </mc:Choice>
        </mc:AlternateContent>
        <mc:AlternateContent xmlns:mc="http://schemas.openxmlformats.org/markup-compatibility/2006">
          <mc:Choice Requires="x14">
            <control shapeId="50189" r:id="rId37" name="Check Box 13">
              <controlPr defaultSize="0" autoFill="0" autoLine="0" autoPict="0">
                <anchor moveWithCells="1" sizeWithCells="1">
                  <from>
                    <xdr:col>5</xdr:col>
                    <xdr:colOff>28575</xdr:colOff>
                    <xdr:row>15</xdr:row>
                    <xdr:rowOff>0</xdr:rowOff>
                  </from>
                  <to>
                    <xdr:col>5</xdr:col>
                    <xdr:colOff>962025</xdr:colOff>
                    <xdr:row>15</xdr:row>
                    <xdr:rowOff>0</xdr:rowOff>
                  </to>
                </anchor>
              </controlPr>
            </control>
          </mc:Choice>
        </mc:AlternateContent>
        <mc:AlternateContent xmlns:mc="http://schemas.openxmlformats.org/markup-compatibility/2006">
          <mc:Choice Requires="x14">
            <control shapeId="50190" r:id="rId38" name="Check Box 14">
              <controlPr defaultSize="0" autoFill="0" autoLine="0" autoPict="0">
                <anchor moveWithCells="1" sizeWithCells="1">
                  <from>
                    <xdr:col>5</xdr:col>
                    <xdr:colOff>19050</xdr:colOff>
                    <xdr:row>15</xdr:row>
                    <xdr:rowOff>0</xdr:rowOff>
                  </from>
                  <to>
                    <xdr:col>6</xdr:col>
                    <xdr:colOff>962025</xdr:colOff>
                    <xdr:row>15</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57"/>
  </sheetPr>
  <dimension ref="A1:I42"/>
  <sheetViews>
    <sheetView showGridLines="0" showZeros="0" view="pageBreakPreview" zoomScaleNormal="100" zoomScaleSheetLayoutView="100" workbookViewId="0">
      <selection activeCell="F18" sqref="F18"/>
    </sheetView>
  </sheetViews>
  <sheetFormatPr defaultRowHeight="16.5"/>
  <cols>
    <col min="1" max="1" width="12.140625" style="30" customWidth="1"/>
    <col min="2" max="2" width="20.5703125" style="30" customWidth="1"/>
    <col min="3" max="3" width="11.42578125" style="30" customWidth="1"/>
    <col min="4" max="4" width="14.140625" style="30" customWidth="1"/>
    <col min="5" max="5" width="41.28515625" style="30" customWidth="1"/>
    <col min="6" max="7" width="24.28515625" style="168" customWidth="1"/>
    <col min="8" max="9" width="9.140625" style="163"/>
    <col min="10" max="16384" width="9.140625" style="26"/>
  </cols>
  <sheetData>
    <row r="1" spans="1:8">
      <c r="A1" s="22" t="str">
        <f>Basic!A3&amp;Basic!B3</f>
        <v>Specification No. :SR-I/C&amp;M/WC-4356(SR1/NT/W-AIS/DOM/B00/25/11800
(RFx: 5002004743)</v>
      </c>
      <c r="B1" s="23"/>
      <c r="C1" s="23"/>
      <c r="D1" s="23"/>
      <c r="E1" s="24" t="str">
        <f>"Attachment-4 "</f>
        <v xml:space="preserve">Attachment-4 </v>
      </c>
    </row>
    <row r="3" spans="1:8" ht="104.25" customHeight="1">
      <c r="A3" s="855" t="str">
        <f>'Attach 3(JV)'!A3</f>
        <v xml:space="preserve">WC-4356: Augmentation of transformation capacity at 400/220KV Nagarjunasgar substation in Andhrapradesh by 1X500MVA, 400/220KV ICT(4th) and Conversion of 80MVAR fixed line reactor at Nellore end on Vijayawada- Nellore 400KV D/C line(line-2) to switchable line reactor along with NGR and its bypassing scheme </v>
      </c>
      <c r="B3" s="855"/>
      <c r="C3" s="855"/>
      <c r="D3" s="855"/>
      <c r="E3" s="855"/>
      <c r="F3" s="169"/>
      <c r="G3" s="169"/>
    </row>
    <row r="4" spans="1:8" ht="20.100000000000001" customHeight="1">
      <c r="A4" s="29"/>
      <c r="H4" s="173"/>
    </row>
    <row r="5" spans="1:8" ht="20.100000000000001" customHeight="1">
      <c r="A5" s="638" t="s">
        <v>357</v>
      </c>
      <c r="B5" s="638"/>
      <c r="C5" s="638"/>
      <c r="D5" s="638"/>
      <c r="E5" s="638"/>
      <c r="F5" s="170"/>
      <c r="G5" s="170"/>
      <c r="H5" s="173"/>
    </row>
    <row r="6" spans="1:8" ht="20.100000000000001" customHeight="1">
      <c r="A6" s="33"/>
      <c r="H6" s="173"/>
    </row>
    <row r="7" spans="1:8" ht="20.100000000000001" customHeight="1">
      <c r="A7" s="34" t="str">
        <f>'Attach 3(JV)'!A7</f>
        <v>Bidder’s Name and Address :</v>
      </c>
      <c r="E7" s="14" t="str">
        <f>'Attach 3(JV)'!E7</f>
        <v>To:</v>
      </c>
      <c r="H7" s="173"/>
    </row>
    <row r="8" spans="1:8" ht="36" customHeight="1">
      <c r="A8" s="636" t="str">
        <f>'Attach 3(JV)'!A8</f>
        <v/>
      </c>
      <c r="B8" s="636"/>
      <c r="C8" s="636"/>
      <c r="D8" s="636"/>
      <c r="E8" s="593" t="s">
        <v>750</v>
      </c>
      <c r="H8" s="173"/>
    </row>
    <row r="9" spans="1:8" ht="20.100000000000001" customHeight="1">
      <c r="A9" s="12" t="s">
        <v>353</v>
      </c>
      <c r="B9" s="640" t="str">
        <f>'Attach 3(JV)'!B9</f>
        <v/>
      </c>
      <c r="C9" s="640"/>
      <c r="D9" s="640"/>
      <c r="E9" s="593" t="s">
        <v>355</v>
      </c>
      <c r="H9" s="173"/>
    </row>
    <row r="10" spans="1:8" ht="20.100000000000001" customHeight="1">
      <c r="A10" s="12" t="s">
        <v>354</v>
      </c>
      <c r="B10" s="640" t="str">
        <f>'Attach 3(JV)'!B10</f>
        <v/>
      </c>
      <c r="C10" s="640"/>
      <c r="D10" s="640"/>
      <c r="E10" s="593" t="s">
        <v>751</v>
      </c>
      <c r="H10" s="173"/>
    </row>
    <row r="11" spans="1:8" ht="20.100000000000001" customHeight="1">
      <c r="B11" s="640" t="str">
        <f>'Attach 3(JV)'!B11</f>
        <v/>
      </c>
      <c r="C11" s="640"/>
      <c r="D11" s="640"/>
      <c r="E11" s="593" t="s">
        <v>752</v>
      </c>
    </row>
    <row r="12" spans="1:8" ht="20.100000000000001" customHeight="1">
      <c r="A12" s="33"/>
      <c r="B12" s="640" t="str">
        <f>'Attach 3(JV)'!B12</f>
        <v/>
      </c>
      <c r="C12" s="640"/>
      <c r="D12" s="640"/>
      <c r="E12" s="14"/>
    </row>
    <row r="13" spans="1:8" ht="20.100000000000001" customHeight="1">
      <c r="A13" s="33"/>
      <c r="B13" s="136"/>
      <c r="C13" s="136"/>
      <c r="D13" s="136"/>
      <c r="E13" s="26"/>
      <c r="F13" s="171"/>
      <c r="G13" s="171"/>
    </row>
    <row r="14" spans="1:8" ht="20.100000000000001" customHeight="1">
      <c r="A14" s="33"/>
      <c r="B14" s="136"/>
      <c r="C14" s="136"/>
      <c r="D14" s="136"/>
    </row>
    <row r="15" spans="1:8" ht="20.100000000000001" customHeight="1">
      <c r="A15" s="30" t="s">
        <v>347</v>
      </c>
    </row>
    <row r="16" spans="1:8" ht="20.100000000000001" customHeight="1">
      <c r="A16" s="33"/>
    </row>
    <row r="17" spans="1:9" ht="50.1" customHeight="1">
      <c r="A17" s="856" t="str">
        <f>"We hereby certify that equipment and materials to be supplied are produced in " &amp;H26 &amp; " eligible source " &amp; F26</f>
        <v>We hereby certify that equipment and materials to be supplied are produced in [Name of Countries],  eligible source country.</v>
      </c>
      <c r="B17" s="856"/>
      <c r="C17" s="856"/>
      <c r="D17" s="856"/>
      <c r="E17" s="856"/>
      <c r="F17" s="172" t="s">
        <v>182</v>
      </c>
      <c r="G17" s="172" t="s">
        <v>183</v>
      </c>
    </row>
    <row r="18" spans="1:9" ht="45" customHeight="1">
      <c r="A18" s="854" t="str">
        <f>"We hereby certify that our company is incorporated and registered in " &amp;I26 &amp; " eligible source " &amp;G26</f>
        <v>We hereby certify that our company is incorporated and registered in [Name of Countries],  eligible source country.</v>
      </c>
      <c r="B18" s="854"/>
      <c r="C18" s="854"/>
      <c r="D18" s="854"/>
      <c r="E18" s="854"/>
      <c r="F18" s="177" t="s">
        <v>153</v>
      </c>
      <c r="G18" s="177" t="s">
        <v>153</v>
      </c>
      <c r="H18" s="160" t="str">
        <f t="shared" ref="H18:I25" si="0">IF(F18 = "", "", F18&amp; ", ")</f>
        <v xml:space="preserve">[Name of Countries], </v>
      </c>
      <c r="I18" s="160" t="str">
        <f t="shared" si="0"/>
        <v xml:space="preserve">[Name of Countries], </v>
      </c>
    </row>
    <row r="19" spans="1:9" ht="33" customHeight="1">
      <c r="A19" s="175"/>
      <c r="B19" s="175"/>
      <c r="C19" s="175"/>
      <c r="D19" s="175"/>
      <c r="E19" s="175"/>
      <c r="F19" s="177"/>
      <c r="G19" s="177"/>
      <c r="H19" s="160" t="str">
        <f t="shared" si="0"/>
        <v/>
      </c>
      <c r="I19" s="160" t="str">
        <f t="shared" si="0"/>
        <v/>
      </c>
    </row>
    <row r="20" spans="1:9" ht="33" customHeight="1">
      <c r="A20" s="175"/>
      <c r="B20" s="175"/>
      <c r="C20" s="175"/>
      <c r="D20" s="38"/>
      <c r="E20" s="175"/>
      <c r="F20" s="177"/>
      <c r="G20" s="177"/>
      <c r="H20" s="160" t="str">
        <f t="shared" si="0"/>
        <v/>
      </c>
      <c r="I20" s="160" t="str">
        <f t="shared" si="0"/>
        <v/>
      </c>
    </row>
    <row r="21" spans="1:9" ht="33" customHeight="1">
      <c r="A21" s="37" t="s">
        <v>6</v>
      </c>
      <c r="B21" s="72" t="str">
        <f>'Attach 3(JV)'!B24</f>
        <v/>
      </c>
      <c r="D21" s="38" t="s">
        <v>4</v>
      </c>
      <c r="E21" s="262" t="str">
        <f>'Attach 3(JV)'!E24</f>
        <v/>
      </c>
      <c r="F21" s="177"/>
      <c r="G21" s="177"/>
      <c r="H21" s="160" t="str">
        <f t="shared" si="0"/>
        <v/>
      </c>
      <c r="I21" s="160" t="str">
        <f t="shared" si="0"/>
        <v/>
      </c>
    </row>
    <row r="22" spans="1:9" ht="33" customHeight="1">
      <c r="A22" s="37" t="s">
        <v>7</v>
      </c>
      <c r="B22" s="262" t="str">
        <f>'Attach 3(JV)'!B25</f>
        <v/>
      </c>
      <c r="D22" s="38" t="s">
        <v>5</v>
      </c>
      <c r="E22" s="262" t="str">
        <f>'Attach 3(JV)'!E25</f>
        <v/>
      </c>
      <c r="F22" s="177"/>
      <c r="G22" s="177"/>
      <c r="H22" s="160" t="str">
        <f t="shared" si="0"/>
        <v/>
      </c>
      <c r="I22" s="160" t="str">
        <f t="shared" si="0"/>
        <v/>
      </c>
    </row>
    <row r="23" spans="1:9" ht="33" customHeight="1">
      <c r="D23" s="38"/>
      <c r="F23" s="177"/>
      <c r="G23" s="177"/>
      <c r="H23" s="160" t="str">
        <f t="shared" si="0"/>
        <v/>
      </c>
      <c r="I23" s="160" t="str">
        <f t="shared" si="0"/>
        <v/>
      </c>
    </row>
    <row r="24" spans="1:9" ht="33" customHeight="1">
      <c r="D24" s="38"/>
      <c r="F24" s="177"/>
      <c r="G24" s="177"/>
      <c r="H24" s="160" t="str">
        <f t="shared" si="0"/>
        <v/>
      </c>
      <c r="I24" s="160" t="str">
        <f t="shared" si="0"/>
        <v/>
      </c>
    </row>
    <row r="25" spans="1:9" ht="33" customHeight="1">
      <c r="A25" s="26"/>
      <c r="B25" s="26"/>
      <c r="C25" s="26"/>
      <c r="D25" s="26"/>
      <c r="E25" s="26"/>
      <c r="F25" s="177"/>
      <c r="G25" s="177"/>
      <c r="H25" s="160" t="str">
        <f t="shared" si="0"/>
        <v/>
      </c>
      <c r="I25" s="160" t="str">
        <f t="shared" si="0"/>
        <v/>
      </c>
    </row>
    <row r="26" spans="1:9" ht="33" customHeight="1">
      <c r="A26" s="26"/>
      <c r="B26" s="26"/>
      <c r="C26" s="26"/>
      <c r="D26" s="26"/>
      <c r="E26" s="26"/>
      <c r="F26" s="174" t="str">
        <f>IF((8-COUNTBLANK(F18:F25)) &lt;2, "country.", "countries.")</f>
        <v>country.</v>
      </c>
      <c r="G26" s="174" t="str">
        <f>IF((8-COUNTBLANK(G18:G25)) &lt;2, "country.", "countries.")</f>
        <v>country.</v>
      </c>
      <c r="H26" s="160" t="str">
        <f>IF(COUNTBLANK(F18:F25) =8, "[Enter the name of country where from equipments &amp; material shall be supplied]",CONCATENATE(H18,H19,H20,H21,H22,H23,H24,H25))</f>
        <v xml:space="preserve">[Name of Countries], </v>
      </c>
      <c r="I26" s="160" t="str">
        <f>IF(COUNTBLANK(G18:G25) =8, "[Enter the name of country where from equipments &amp; material shall be supplied]",CONCATENATE(I18,I19,I20,I21,I22,I23,I24,I25))</f>
        <v xml:space="preserve">[Name of Countries], </v>
      </c>
    </row>
    <row r="27" spans="1:9" ht="33" customHeight="1">
      <c r="A27" s="26"/>
      <c r="B27" s="26"/>
      <c r="C27" s="26"/>
      <c r="D27" s="26"/>
      <c r="E27" s="26"/>
    </row>
    <row r="28" spans="1:9" ht="33" customHeight="1">
      <c r="A28" s="26"/>
      <c r="B28" s="26"/>
      <c r="C28" s="26"/>
      <c r="D28" s="26"/>
      <c r="E28" s="26"/>
    </row>
    <row r="29" spans="1:9" ht="33" customHeight="1">
      <c r="A29" s="26"/>
      <c r="B29" s="26"/>
      <c r="C29" s="26"/>
      <c r="D29" s="26"/>
      <c r="E29" s="26"/>
    </row>
    <row r="30" spans="1:9" ht="20.100000000000001" customHeight="1"/>
    <row r="31" spans="1:9" ht="20.100000000000001" customHeight="1">
      <c r="A31" s="39"/>
    </row>
    <row r="32" spans="1:9" ht="20.100000000000001" customHeight="1"/>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c r="A38" s="39"/>
    </row>
    <row r="39" spans="1:1" ht="20.100000000000001" customHeight="1"/>
    <row r="40" spans="1:1" ht="20.100000000000001" customHeight="1"/>
    <row r="41" spans="1:1" ht="20.100000000000001" customHeight="1"/>
    <row r="42" spans="1:1" ht="20.100000000000001" customHeight="1"/>
  </sheetData>
  <sheetProtection algorithmName="SHA-512" hashValue="io5kOh7r8b7NnfsFObubbfUfezzWY89bncw2dVv51Y1Ud50e1OtNEz/ZrDsD69T4VfQ1n/ot0X/okYfe03sjQA==" saltValue="yF4gY8TH66rhKwrPqtFhmw==" spinCount="100000" sheet="1" formatColumns="0" formatRows="0" selectLockedCells="1"/>
  <customSheetViews>
    <customSheetView guid="{298F032C-06C2-4CBE-91F6-31626F220A05}" showPageBreaks="1" showGridLines="0" zeroValues="0" printArea="1" view="pageBreakPreview">
      <selection activeCell="F18" sqref="F18"/>
      <pageMargins left="0.75" right="0.63" top="0.57999999999999996" bottom="0.6" header="0.34" footer="0.35"/>
      <pageSetup scale="64" orientation="portrait" r:id="rId1"/>
      <headerFooter alignWithMargins="0">
        <oddFooter>&amp;R&amp;"Book Antiqua,Bold"&amp;8 Page &amp;P of &amp;N</oddFooter>
      </headerFooter>
    </customSheetView>
    <customSheetView guid="{345DC493-E4B0-4F0D-8EB4-6A65D801E281}" showPageBreaks="1" showGridLines="0" zeroValues="0" printArea="1" view="pageBreakPreview">
      <selection activeCell="F18" sqref="F18"/>
      <pageMargins left="0.75" right="0.63" top="0.57999999999999996" bottom="0.6" header="0.34" footer="0.35"/>
      <pageSetup scale="69" orientation="portrait" r:id="rId2"/>
      <headerFooter alignWithMargins="0">
        <oddFooter>&amp;R&amp;"Book Antiqua,Bold"&amp;8 Page &amp;P of &amp;N</oddFooter>
      </headerFooter>
    </customSheetView>
    <customSheetView guid="{35C772BD-8F05-4A18-BEC8-6AF744E22539}" showPageBreaks="1" showGridLines="0" zeroValues="0" printArea="1" view="pageBreakPreview">
      <selection activeCell="F18" sqref="F18"/>
      <pageMargins left="0.75" right="0.63" top="0.57999999999999996" bottom="0.6" header="0.34" footer="0.35"/>
      <pageSetup orientation="portrait" r:id="rId3"/>
      <headerFooter alignWithMargins="0">
        <oddFooter>&amp;R&amp;"Book Antiqua,Bold"&amp;8 Page &amp;P of &amp;N</oddFooter>
      </headerFooter>
    </customSheetView>
    <customSheetView guid="{FC200EB0-6614-47DB-96CE-7610471486D9}" showPageBreaks="1" showGridLines="0" zeroValues="0" printArea="1" view="pageBreakPreview">
      <selection activeCell="F18" sqref="F18"/>
      <pageMargins left="0.75" right="0.63" top="0.57999999999999996" bottom="0.6" header="0.34" footer="0.35"/>
      <pageSetup orientation="portrait" r:id="rId4"/>
      <headerFooter alignWithMargins="0">
        <oddFooter>&amp;R&amp;"Book Antiqua,Bold"&amp;8 Page &amp;P of &amp;N</oddFooter>
      </headerFooter>
    </customSheetView>
    <customSheetView guid="{010B040B-83D1-42E5-9354-A9BE9113BDAC}" showPageBreaks="1" showGridLines="0" zeroValues="0" printArea="1" view="pageBreakPreview" topLeftCell="A13">
      <selection activeCell="F18" sqref="F18"/>
      <pageMargins left="0.75" right="0.63" top="0.57999999999999996" bottom="0.6" header="0.34" footer="0.35"/>
      <pageSetup orientation="portrait" r:id="rId5"/>
      <headerFooter alignWithMargins="0">
        <oddFooter>&amp;R&amp;"Book Antiqua,Bold"&amp;8 Page &amp;P of &amp;N</oddFooter>
      </headerFooter>
    </customSheetView>
    <customSheetView guid="{77353208-2D17-4D2E-ADE3-4F168F350B73}" showPageBreaks="1" showGridLines="0" zeroValues="0" printArea="1" view="pageBreakPreview">
      <selection activeCell="F18" sqref="F18"/>
      <pageMargins left="0.75" right="0.63" top="0.57999999999999996" bottom="0.6" header="0.34" footer="0.35"/>
      <pageSetup orientation="portrait" r:id="rId6"/>
      <headerFooter alignWithMargins="0">
        <oddFooter>&amp;R&amp;"Book Antiqua,Bold"&amp;8 Page &amp;P of &amp;N</oddFooter>
      </headerFooter>
    </customSheetView>
    <customSheetView guid="{1F125E51-1799-42D0-B41E-DC039BB17D59}" showPageBreaks="1" showGridLines="0" zeroValues="0" printArea="1" view="pageBreakPreview">
      <selection activeCell="F19" sqref="F19"/>
      <pageMargins left="0.75" right="0.63" top="0.57999999999999996" bottom="0.6" header="0.34" footer="0.35"/>
      <pageSetup orientation="portrait" r:id="rId7"/>
      <headerFooter alignWithMargins="0">
        <oddFooter>&amp;R&amp;"Book Antiqua,Bold"&amp;8 Page &amp;P of &amp;N</oddFooter>
      </headerFooter>
    </customSheetView>
    <customSheetView guid="{14C32814-5A59-4863-9FB1-822FBB75D7D1}" showPageBreaks="1" showGridLines="0" zeroValues="0" printArea="1" view="pageBreakPreview">
      <selection activeCell="F18" sqref="F18"/>
      <pageMargins left="0.75" right="0.63" top="0.57999999999999996" bottom="0.6" header="0.34" footer="0.35"/>
      <pageSetup orientation="portrait" r:id="rId8"/>
      <headerFooter alignWithMargins="0">
        <oddFooter>&amp;R&amp;"Book Antiqua,Bold"&amp;8 Page &amp;P of &amp;N</oddFooter>
      </headerFooter>
    </customSheetView>
    <customSheetView guid="{AA750348-930C-43DE-ADD0-8D60980F5013}" showPageBreaks="1" showGridLines="0" zeroValues="0" printArea="1" view="pageBreakPreview">
      <selection activeCell="F19" sqref="F19"/>
      <pageMargins left="0.75" right="0.63" top="0.57999999999999996" bottom="0.6" header="0.34" footer="0.35"/>
      <pageSetup orientation="portrait" r:id="rId9"/>
      <headerFooter alignWithMargins="0">
        <oddFooter>&amp;R&amp;"Book Antiqua,Bold"&amp;8 Page &amp;P of &amp;N</oddFooter>
      </headerFooter>
    </customSheetView>
    <customSheetView guid="{CFBF18EC-8277-4311-991B-395AF21BB33B}" showPageBreaks="1" showGridLines="0" zeroValues="0" printArea="1" view="pageBreakPreview">
      <selection activeCell="F19" sqref="F19"/>
      <pageMargins left="0.75" right="0.63" top="0.57999999999999996" bottom="0.6" header="0.34" footer="0.35"/>
      <pageSetup orientation="portrait" r:id="rId10"/>
      <headerFooter alignWithMargins="0">
        <oddFooter>&amp;R&amp;"Book Antiqua,Bold"&amp;8 Page &amp;P of &amp;N</oddFooter>
      </headerFooter>
    </customSheetView>
    <customSheetView guid="{82C64B11-1F50-45B5-B7BB-9F1DC733C833}" showPageBreaks="1" showGridLines="0" zeroValues="0" printArea="1" view="pageBreakPreview">
      <selection activeCell="B75" sqref="B75:C75"/>
      <pageMargins left="0.75" right="0.63" top="0.57999999999999996" bottom="0.6" header="0.34" footer="0.35"/>
      <pageSetup orientation="portrait" r:id="rId11"/>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75" right="0.63" top="0.57999999999999996" bottom="0.6" header="0.34" footer="0.35"/>
      <pageSetup orientation="portrait" r:id="rId12"/>
      <headerFooter alignWithMargins="0">
        <oddFooter>&amp;R&amp;"Book Antiqua,Bold"&amp;8 Page &amp;P of &amp;N</oddFooter>
      </headerFooter>
    </customSheetView>
    <customSheetView guid="{F9FE2C60-2849-4C32-B532-2B1A89FFA9CD}" showGridLines="0" zeroValues="0">
      <selection activeCell="F18" sqref="F18"/>
      <pageMargins left="0.75" right="0.63" top="0.57999999999999996" bottom="0.6" header="0.34" footer="0.35"/>
      <pageSetup orientation="portrait" r:id="rId13"/>
      <headerFooter alignWithMargins="0">
        <oddFooter>&amp;R&amp;"Book Antiqua,Bold"&amp;8 Page &amp;P of &amp;N</oddFooter>
      </headerFooter>
    </customSheetView>
    <customSheetView guid="{494F6778-23FE-4AAC-B37D-6C7543FC13B9}" showGridLines="0" zeroValues="0" topLeftCell="A16">
      <selection activeCell="F20" sqref="F20"/>
      <pageMargins left="0.75" right="0.63" top="0.57999999999999996" bottom="0.6" header="0.34" footer="0.35"/>
      <pageSetup orientation="portrait" r:id="rId14"/>
      <headerFooter alignWithMargins="0">
        <oddFooter>&amp;R&amp;"Book Antiqua,Bold"&amp;8 Page &amp;P of &amp;N</oddFooter>
      </headerFooter>
    </customSheetView>
    <customSheetView guid="{CD4CA1A8-824A-452F-BDBA-32A47C1B3013}" showGridLines="0" zeroValues="0">
      <selection activeCell="F18" sqref="F18"/>
      <pageMargins left="0.75" right="0.63" top="0.57999999999999996" bottom="0.6" header="0.34" footer="0.35"/>
      <pageSetup orientation="portrait" r:id="rId15"/>
      <headerFooter alignWithMargins="0">
        <oddFooter>&amp;R&amp;"Book Antiqua,Bold"&amp;8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17"/>
      <headerFooter alignWithMargins="0">
        <oddFooter>&amp;L&amp;8Tower Package-P238-TW04, TL associated with Phase-I Generation Project in Orissa (Part-C)&amp;R&amp;"Book Antiqua,Bold"&amp;8Attachment-4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F18" sqref="F18"/>
      <pageMargins left="0.75" right="0.63" top="0.57999999999999996" bottom="0.6" header="0.34" footer="0.35"/>
      <pageSetup orientation="portrait" r:id="rId19"/>
      <headerFooter alignWithMargins="0">
        <oddFooter>&amp;R&amp;"Book Antiqua,Bold"&amp;8 Page &amp;P of &amp;N</oddFooter>
      </headerFooter>
    </customSheetView>
    <customSheetView guid="{7A9EA6D6-4DDF-43D9-92E6-C6AFAD14E266}" showGridLines="0" zeroValues="0" topLeftCell="A16">
      <selection activeCell="F20" sqref="F20"/>
      <pageMargins left="0.75" right="0.63" top="0.57999999999999996" bottom="0.6" header="0.34" footer="0.35"/>
      <pageSetup orientation="portrait" r:id="rId20"/>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6" header="0.34" footer="0.35"/>
      <pageSetup orientation="portrait" r:id="rId21"/>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75" right="0.63" top="0.57999999999999996" bottom="0.6" header="0.34" footer="0.35"/>
      <pageSetup orientation="portrait" r:id="rId22"/>
      <headerFooter alignWithMargins="0">
        <oddFooter>&amp;R&amp;"Book Antiqua,Bold"&amp;8 Page &amp;P of &amp;N</oddFooter>
      </headerFooter>
    </customSheetView>
    <customSheetView guid="{82E8A0F5-0020-4355-95CF-28601763A783}" showPageBreaks="1" showGridLines="0" zeroValues="0" printArea="1" view="pageBreakPreview" topLeftCell="A10">
      <selection activeCell="G19" sqref="G19"/>
      <pageMargins left="0.75" right="0.63" top="0.57999999999999996" bottom="0.6" header="0.34" footer="0.35"/>
      <pageSetup orientation="portrait" r:id="rId23"/>
      <headerFooter alignWithMargins="0">
        <oddFooter>&amp;R&amp;"Book Antiqua,Bold"&amp;8 Page &amp;P of &amp;N</oddFooter>
      </headerFooter>
    </customSheetView>
    <customSheetView guid="{44C1C443-3199-4288-884A-D16AF7B2CD69}" showPageBreaks="1" showGridLines="0" zeroValues="0" printArea="1" view="pageBreakPreview">
      <selection activeCell="G19" sqref="G19"/>
      <pageMargins left="0.75" right="0.63" top="0.57999999999999996" bottom="0.6" header="0.34" footer="0.35"/>
      <pageSetup orientation="portrait" r:id="rId24"/>
      <headerFooter alignWithMargins="0">
        <oddFooter>&amp;R&amp;"Book Antiqua,Bold"&amp;8 Page &amp;P of &amp;N</oddFooter>
      </headerFooter>
    </customSheetView>
    <customSheetView guid="{CB7CD015-9A92-451A-BEF4-2BC98E3768DD}" showPageBreaks="1" showGridLines="0" zeroValues="0" printArea="1" view="pageBreakPreview">
      <selection activeCell="G19" sqref="G19"/>
      <pageMargins left="0.75" right="0.63" top="0.57999999999999996" bottom="0.6" header="0.34" footer="0.35"/>
      <pageSetup orientation="portrait" r:id="rId25"/>
      <headerFooter alignWithMargins="0">
        <oddFooter>&amp;R&amp;"Book Antiqua,Bold"&amp;8 Page &amp;P of &amp;N</oddFooter>
      </headerFooter>
    </customSheetView>
    <customSheetView guid="{7A88FC7A-7690-48AB-B789-172043AFADC8}" showPageBreaks="1" showGridLines="0" zeroValues="0" printArea="1" view="pageBreakPreview">
      <selection activeCell="F20" sqref="F20"/>
      <pageMargins left="0.75" right="0.63" top="0.57999999999999996" bottom="0.6" header="0.34" footer="0.35"/>
      <pageSetup orientation="portrait" r:id="rId26"/>
      <headerFooter alignWithMargins="0">
        <oddFooter>&amp;R&amp;"Book Antiqua,Bold"&amp;8 Page &amp;P of &amp;N</oddFooter>
      </headerFooter>
    </customSheetView>
    <customSheetView guid="{1E2D7167-D6B7-4690-9A83-BF768C4223A4}" showPageBreaks="1" showGridLines="0" zeroValues="0" printArea="1" view="pageBreakPreview">
      <selection activeCell="F19" sqref="F19"/>
      <pageMargins left="0.75" right="0.63" top="0.57999999999999996" bottom="0.6" header="0.34" footer="0.35"/>
      <pageSetup orientation="portrait" r:id="rId27"/>
      <headerFooter alignWithMargins="0">
        <oddFooter>&amp;R&amp;"Book Antiqua,Bold"&amp;8 Page &amp;P of &amp;N</oddFooter>
      </headerFooter>
    </customSheetView>
    <customSheetView guid="{13A93EBF-985A-49FD-9FE0-DC75D238EC8C}" showPageBreaks="1" showGridLines="0" zeroValues="0" printArea="1" view="pageBreakPreview" topLeftCell="A4">
      <selection activeCell="F18" sqref="F18"/>
      <pageMargins left="0.75" right="0.63" top="0.57999999999999996" bottom="0.6" header="0.34" footer="0.35"/>
      <pageSetup orientation="portrait" r:id="rId28"/>
      <headerFooter alignWithMargins="0">
        <oddFooter>&amp;R&amp;"Book Antiqua,Bold"&amp;8 Page &amp;P of &amp;N</oddFooter>
      </headerFooter>
    </customSheetView>
    <customSheetView guid="{BE615921-12B2-47E1-81BB-292B559B4C46}" showPageBreaks="1" showGridLines="0" zeroValues="0" printArea="1" view="pageBreakPreview" topLeftCell="A10">
      <selection activeCell="G21" sqref="G21"/>
      <pageMargins left="0.75" right="0.63" top="0.57999999999999996" bottom="0.6" header="0.34" footer="0.35"/>
      <pageSetup orientation="portrait" r:id="rId29"/>
      <headerFooter alignWithMargins="0">
        <oddFooter>&amp;R&amp;"Book Antiqua,Bold"&amp;8 Page &amp;P of &amp;N</oddFooter>
      </headerFooter>
    </customSheetView>
    <customSheetView guid="{D05C69EC-C4A6-4AED-AFBA-A3044FD4B3FB}" showPageBreaks="1" showGridLines="0" zeroValues="0" printArea="1" view="pageBreakPreview" topLeftCell="A10">
      <selection activeCell="G18" sqref="G18"/>
      <pageMargins left="0.75" right="0.63" top="0.57999999999999996" bottom="0.6" header="0.34" footer="0.35"/>
      <pageSetup orientation="portrait" r:id="rId30"/>
      <headerFooter alignWithMargins="0">
        <oddFooter>&amp;R&amp;"Book Antiqua,Bold"&amp;8 Page &amp;P of &amp;N</oddFooter>
      </headerFooter>
    </customSheetView>
    <customSheetView guid="{8CF338B0-8CA3-4AF4-816D-CB7A6D8E33BC}" showPageBreaks="1" showGridLines="0" zeroValues="0" printArea="1" view="pageBreakPreview" topLeftCell="A19">
      <selection activeCell="F19" sqref="F19"/>
      <pageMargins left="0.75" right="0.63" top="0.57999999999999996" bottom="0.6" header="0.34" footer="0.35"/>
      <pageSetup orientation="portrait" r:id="rId31"/>
      <headerFooter alignWithMargins="0">
        <oddFooter>&amp;R&amp;"Book Antiqua,Bold"&amp;8 Page &amp;P of &amp;N</oddFooter>
      </headerFooter>
    </customSheetView>
    <customSheetView guid="{B07CB001-8FAF-40AD-8AD5-A65A64B33B35}" showPageBreaks="1" showGridLines="0" zeroValues="0" printArea="1" view="pageBreakPreview">
      <selection activeCell="F18" sqref="F18"/>
      <pageMargins left="0.75" right="0.63" top="0.57999999999999996" bottom="0.6" header="0.34" footer="0.35"/>
      <pageSetup orientation="portrait" r:id="rId32"/>
      <headerFooter alignWithMargins="0">
        <oddFooter>&amp;R&amp;"Book Antiqua,Bold"&amp;8 Page &amp;P of &amp;N</oddFooter>
      </headerFooter>
    </customSheetView>
    <customSheetView guid="{4D67A8FB-66CE-4EFD-8932-C754BE25ED43}" showPageBreaks="1" showGridLines="0" zeroValues="0" printArea="1" view="pageBreakPreview" topLeftCell="A4">
      <selection activeCell="F18" sqref="F18"/>
      <pageMargins left="0.75" right="0.63" top="0.57999999999999996" bottom="0.6" header="0.34" footer="0.35"/>
      <pageSetup orientation="portrait" r:id="rId33"/>
      <headerFooter alignWithMargins="0">
        <oddFooter>&amp;R&amp;"Book Antiqua,Bold"&amp;8 Page &amp;P of &amp;N</oddFooter>
      </headerFooter>
    </customSheetView>
    <customSheetView guid="{0D490C87-B003-4943-9825-ACE0B8E7CC06}" showPageBreaks="1" showGridLines="0" zeroValues="0" printArea="1" view="pageBreakPreview" topLeftCell="A4">
      <selection activeCell="F18" sqref="F18"/>
      <pageMargins left="0.75" right="0.63" top="0.57999999999999996" bottom="0.6" header="0.34" footer="0.35"/>
      <pageSetup orientation="portrait" r:id="rId34"/>
      <headerFooter alignWithMargins="0">
        <oddFooter>&amp;R&amp;"Book Antiqua,Bold"&amp;8 Page &amp;P of &amp;N</oddFooter>
      </headerFooter>
    </customSheetView>
    <customSheetView guid="{012A8702-091E-4FD1-8E26-12B65B8B3B8C}" showPageBreaks="1" showGridLines="0" zeroValues="0" printArea="1" view="pageBreakPreview" topLeftCell="A13">
      <selection activeCell="F18" sqref="F18"/>
      <pageMargins left="0.75" right="0.63" top="0.57999999999999996" bottom="0.6" header="0.34" footer="0.35"/>
      <pageSetup orientation="portrait" r:id="rId35"/>
      <headerFooter alignWithMargins="0">
        <oddFooter>&amp;R&amp;"Book Antiqua,Bold"&amp;8 Page &amp;P of &amp;N</oddFooter>
      </headerFooter>
    </customSheetView>
    <customSheetView guid="{CD28740F-9825-447C-B887-B18F0232D126}" showPageBreaks="1" showGridLines="0" zeroValues="0" printArea="1" view="pageBreakPreview">
      <selection activeCell="F18" sqref="F18"/>
      <pageMargins left="0.75" right="0.63" top="0.57999999999999996" bottom="0.6" header="0.34" footer="0.35"/>
      <pageSetup scale="69" orientation="portrait" r:id="rId36"/>
      <headerFooter alignWithMargins="0">
        <oddFooter>&amp;R&amp;"Book Antiqua,Bold"&amp;8 Page &amp;P of &amp;N</oddFooter>
      </headerFooter>
    </customSheetView>
    <customSheetView guid="{0064F3C0-5DFF-4992-B9AD-EC91C5FD9BD7}" showPageBreaks="1" showGridLines="0" zeroValues="0" printArea="1" view="pageBreakPreview">
      <selection activeCell="F18" sqref="F18"/>
      <pageMargins left="0.75" right="0.63" top="0.57999999999999996" bottom="0.6" header="0.34" footer="0.35"/>
      <pageSetup scale="64" orientation="portrait" r:id="rId37"/>
      <headerFooter alignWithMargins="0">
        <oddFooter>&amp;R&amp;"Book Antiqua,Bold"&amp;8 Page &amp;P of &amp;N</oddFooter>
      </headerFooter>
    </customSheetView>
  </customSheetViews>
  <mergeCells count="9">
    <mergeCell ref="A8:D8"/>
    <mergeCell ref="A18:E18"/>
    <mergeCell ref="B9:D9"/>
    <mergeCell ref="A3:E3"/>
    <mergeCell ref="A5:E5"/>
    <mergeCell ref="A17:E17"/>
    <mergeCell ref="B10:D10"/>
    <mergeCell ref="B11:D11"/>
    <mergeCell ref="B12:D12"/>
  </mergeCells>
  <phoneticPr fontId="6" type="noConversion"/>
  <pageMargins left="0.75" right="0.63" top="0.57999999999999996" bottom="0.6" header="0.34" footer="0.35"/>
  <pageSetup scale="64" orientation="portrait" r:id="rId38"/>
  <headerFooter alignWithMargins="0">
    <oddFooter>&amp;R&amp;"Book Antiqua,Bold"&amp;8 Page &amp;P of &amp;N</oddFooter>
  </headerFooter>
  <drawing r:id="rId3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10"/>
  </sheetPr>
  <dimension ref="A1:AL40"/>
  <sheetViews>
    <sheetView showGridLines="0" showZeros="0" view="pageBreakPreview" zoomScaleNormal="100" zoomScaleSheetLayoutView="100" workbookViewId="0">
      <selection activeCell="B16" sqref="B16"/>
    </sheetView>
  </sheetViews>
  <sheetFormatPr defaultRowHeight="16.5"/>
  <cols>
    <col min="1" max="1" width="12.140625" style="30" customWidth="1"/>
    <col min="2" max="2" width="22.42578125" style="30" customWidth="1"/>
    <col min="3" max="3" width="26.42578125" style="30" customWidth="1"/>
    <col min="4" max="4" width="12.28515625" style="30" customWidth="1"/>
    <col min="5" max="5" width="26.7109375" style="30" customWidth="1"/>
    <col min="6" max="8" width="9.140625" style="225"/>
    <col min="9" max="38" width="9.140625" style="226"/>
    <col min="39" max="16384" width="9.140625" style="26"/>
  </cols>
  <sheetData>
    <row r="1" spans="1:38">
      <c r="A1" s="22" t="str">
        <f>Basic!A3&amp;Basic!B3</f>
        <v>Specification No. :SR-I/C&amp;M/WC-4356(SR1/NT/W-AIS/DOM/B00/25/11800
(RFx: 5002004743)</v>
      </c>
      <c r="B1" s="23"/>
      <c r="C1" s="23"/>
      <c r="D1" s="23"/>
      <c r="E1" s="41" t="str">
        <f>"Attachment-4(A) "</f>
        <v xml:space="preserve">Attachment-4(A) </v>
      </c>
    </row>
    <row r="2" spans="1:38" ht="11.1" customHeight="1"/>
    <row r="3" spans="1:38" ht="105.75" customHeight="1">
      <c r="A3" s="855" t="str">
        <f>'Attach 3(JV)'!A3</f>
        <v xml:space="preserve">WC-4356: Augmentation of transformation capacity at 400/220KV Nagarjunasgar substation in Andhrapradesh by 1X500MVA, 400/220KV ICT(4th) and Conversion of 80MVAR fixed line reactor at Nellore end on Vijayawada- Nellore 400KV D/C line(line-2) to switchable line reactor along with NGR and its bypassing scheme </v>
      </c>
      <c r="B3" s="855"/>
      <c r="C3" s="855"/>
      <c r="D3" s="855"/>
      <c r="E3" s="855"/>
      <c r="F3" s="227"/>
      <c r="G3" s="228"/>
      <c r="H3" s="227"/>
    </row>
    <row r="4" spans="1:38" ht="11.1" customHeight="1">
      <c r="A4" s="29"/>
      <c r="H4" s="229"/>
      <c r="I4" s="230"/>
    </row>
    <row r="5" spans="1:38" ht="20.100000000000001" customHeight="1">
      <c r="A5" s="638" t="s">
        <v>358</v>
      </c>
      <c r="B5" s="638"/>
      <c r="C5" s="638"/>
      <c r="D5" s="638"/>
      <c r="E5" s="638"/>
      <c r="F5" s="227"/>
      <c r="H5" s="229"/>
      <c r="I5" s="230"/>
    </row>
    <row r="6" spans="1:38" ht="11.1" customHeight="1">
      <c r="A6" s="33"/>
      <c r="H6" s="229"/>
      <c r="I6" s="230"/>
    </row>
    <row r="7" spans="1:38" ht="20.100000000000001" customHeight="1">
      <c r="A7" s="34" t="str">
        <f>'Attach 3(JV)'!A7</f>
        <v>Bidder’s Name and Address :</v>
      </c>
      <c r="D7" s="14" t="str">
        <f>'Attach 3(JV)'!E7</f>
        <v>To:</v>
      </c>
      <c r="H7" s="229"/>
      <c r="I7" s="230"/>
    </row>
    <row r="8" spans="1:38" s="176" customFormat="1" ht="36" customHeight="1">
      <c r="A8" s="636" t="str">
        <f>'Attach 3(JV)'!A8</f>
        <v/>
      </c>
      <c r="B8" s="636"/>
      <c r="C8" s="636"/>
      <c r="D8" s="11" t="str">
        <f>'Attach 3(JV)'!E8</f>
        <v>Contract &amp; Materials Dept.,</v>
      </c>
      <c r="E8" s="33"/>
      <c r="F8" s="231"/>
      <c r="G8" s="231"/>
      <c r="H8" s="232"/>
      <c r="I8" s="233"/>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row>
    <row r="9" spans="1:38" ht="20.100000000000001" customHeight="1">
      <c r="A9" s="12" t="s">
        <v>353</v>
      </c>
      <c r="B9" s="640" t="str">
        <f>'Attach 3(JV)'!B9</f>
        <v/>
      </c>
      <c r="C9" s="640"/>
      <c r="D9" s="11" t="str">
        <f>'Attach 3(JV)'!E9</f>
        <v>Power Grid Corporation of India Ltd.,</v>
      </c>
      <c r="H9" s="229"/>
      <c r="I9" s="230"/>
    </row>
    <row r="10" spans="1:38" ht="20.100000000000001" customHeight="1">
      <c r="A10" s="12" t="s">
        <v>354</v>
      </c>
      <c r="B10" s="640" t="str">
        <f>'Attach 3(JV)'!B10</f>
        <v/>
      </c>
      <c r="C10" s="640"/>
      <c r="D10" s="11" t="str">
        <f>'Attach 3(JV)'!E10</f>
        <v>Kavadiguda Main Road,</v>
      </c>
      <c r="H10" s="229"/>
      <c r="I10" s="230"/>
    </row>
    <row r="11" spans="1:38" ht="20.100000000000001" customHeight="1">
      <c r="B11" s="640" t="str">
        <f>'Attach 3(JV)'!B11</f>
        <v/>
      </c>
      <c r="C11" s="640"/>
      <c r="D11" s="11" t="str">
        <f>'Attach 3(JV)'!E11</f>
        <v>Secunderabad -500080.</v>
      </c>
    </row>
    <row r="12" spans="1:38" ht="15" customHeight="1">
      <c r="A12" s="33"/>
      <c r="B12" s="640" t="str">
        <f>'Attach 3(JV)'!B12</f>
        <v/>
      </c>
      <c r="C12" s="640"/>
      <c r="D12" s="11"/>
    </row>
    <row r="13" spans="1:38" ht="20.100000000000001" customHeight="1">
      <c r="A13" s="30" t="s">
        <v>347</v>
      </c>
    </row>
    <row r="14" spans="1:38" ht="72" customHeight="1">
      <c r="A14" s="857" t="s">
        <v>359</v>
      </c>
      <c r="B14" s="857"/>
      <c r="C14" s="857"/>
      <c r="D14" s="857"/>
      <c r="E14" s="857"/>
    </row>
    <row r="15" spans="1:38" ht="20.100000000000001" customHeight="1">
      <c r="A15" s="156" t="s">
        <v>365</v>
      </c>
      <c r="B15" s="156" t="s">
        <v>366</v>
      </c>
      <c r="C15" s="156" t="s">
        <v>367</v>
      </c>
      <c r="D15" s="156" t="s">
        <v>349</v>
      </c>
      <c r="E15" s="156" t="s">
        <v>350</v>
      </c>
    </row>
    <row r="16" spans="1:38" ht="30" customHeight="1">
      <c r="A16" s="157">
        <v>1</v>
      </c>
      <c r="B16" s="264"/>
      <c r="C16" s="264"/>
      <c r="D16" s="264"/>
      <c r="E16" s="264"/>
    </row>
    <row r="17" spans="1:5" ht="30" customHeight="1">
      <c r="A17" s="158">
        <v>2</v>
      </c>
      <c r="B17" s="264"/>
      <c r="C17" s="264"/>
      <c r="D17" s="264"/>
      <c r="E17" s="525"/>
    </row>
    <row r="18" spans="1:5" ht="30" customHeight="1">
      <c r="A18" s="158">
        <v>3</v>
      </c>
      <c r="B18" s="264"/>
      <c r="C18" s="264"/>
      <c r="D18" s="264"/>
      <c r="E18" s="265"/>
    </row>
    <row r="19" spans="1:5" ht="30" customHeight="1">
      <c r="A19" s="158">
        <v>4</v>
      </c>
      <c r="B19" s="264"/>
      <c r="C19" s="264"/>
      <c r="D19" s="264"/>
      <c r="E19" s="265"/>
    </row>
    <row r="20" spans="1:5" ht="30" customHeight="1">
      <c r="A20" s="159">
        <v>5</v>
      </c>
      <c r="B20" s="264"/>
      <c r="C20" s="264"/>
      <c r="D20" s="264"/>
      <c r="E20" s="266"/>
    </row>
    <row r="21" spans="1:5" ht="62.25" customHeight="1">
      <c r="A21" s="26"/>
      <c r="B21" s="26"/>
      <c r="C21" s="26"/>
      <c r="D21" s="26"/>
      <c r="E21" s="26"/>
    </row>
    <row r="22" spans="1:5" ht="62.25" customHeight="1">
      <c r="A22" s="857" t="s">
        <v>360</v>
      </c>
      <c r="B22" s="857"/>
      <c r="C22" s="857"/>
      <c r="D22" s="857"/>
      <c r="E22" s="857"/>
    </row>
    <row r="23" spans="1:5" ht="15.95" customHeight="1"/>
    <row r="24" spans="1:5" ht="23.1" customHeight="1">
      <c r="C24" s="38"/>
    </row>
    <row r="25" spans="1:5" ht="23.1" customHeight="1">
      <c r="A25" s="37" t="s">
        <v>6</v>
      </c>
      <c r="B25" s="72" t="str">
        <f>'Attach 3(JV)'!B24</f>
        <v/>
      </c>
      <c r="C25" s="38" t="s">
        <v>4</v>
      </c>
      <c r="D25" s="262" t="str">
        <f>'Attach 3(JV)'!E24</f>
        <v/>
      </c>
    </row>
    <row r="26" spans="1:5" ht="23.1" customHeight="1">
      <c r="A26" s="37" t="s">
        <v>7</v>
      </c>
      <c r="B26" s="262" t="str">
        <f>'Attach 3(JV)'!B25</f>
        <v/>
      </c>
      <c r="C26" s="38" t="s">
        <v>5</v>
      </c>
      <c r="D26" s="262" t="str">
        <f>'Attach 3(JV)'!E25</f>
        <v/>
      </c>
    </row>
    <row r="27" spans="1:5" ht="23.1" customHeight="1">
      <c r="C27" s="38"/>
      <c r="D27" s="38"/>
    </row>
    <row r="28" spans="1:5" ht="20.100000000000001" customHeight="1"/>
    <row r="29" spans="1:5" ht="20.100000000000001" customHeight="1">
      <c r="A29" s="39"/>
    </row>
    <row r="30" spans="1:5" ht="20.100000000000001" customHeight="1"/>
    <row r="31" spans="1:5" ht="20.100000000000001" customHeight="1"/>
    <row r="32" spans="1:5" ht="20.100000000000001" customHeight="1">
      <c r="A32" s="39"/>
    </row>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row r="39" spans="1:1" ht="20.100000000000001" customHeight="1"/>
    <row r="40" spans="1:1" ht="20.100000000000001" customHeight="1"/>
  </sheetData>
  <sheetProtection algorithmName="SHA-512" hashValue="rP8LLanvJBCpfuXf1kk2UIzdm2fkNHbvyqp0ok0OUdT2LZh3aIKOhgFYUwFZkheQDQiZpQs18oXd2XTZ/DViLg==" saltValue="N2W9RjtyB6tAYnkaxE38Ng==" spinCount="100000" sheet="1" formatColumns="0" formatRows="0" selectLockedCells="1"/>
  <customSheetViews>
    <customSheetView guid="{298F032C-06C2-4CBE-91F6-31626F220A05}" showPageBreaks="1" showGridLines="0" zeroValues="0" printArea="1" view="pageBreakPreview" topLeftCell="A13">
      <selection activeCell="B16" sqref="B16"/>
      <pageMargins left="0.75" right="0.63" top="0.57999999999999996" bottom="0.4" header="0.34" footer="0.2"/>
      <pageSetup scale="96" orientation="portrait" r:id="rId1"/>
      <headerFooter alignWithMargins="0">
        <oddFooter>&amp;R&amp;"Book Antiqua,Bold"&amp;8 Page &amp;P of &amp;N</oddFooter>
      </headerFooter>
    </customSheetView>
    <customSheetView guid="{345DC493-E4B0-4F0D-8EB4-6A65D801E281}" showPageBreaks="1" showGridLines="0" zeroValues="0" printArea="1" view="pageBreakPreview" topLeftCell="A10">
      <selection activeCell="B16" sqref="B16"/>
      <pageMargins left="0.75" right="0.63" top="0.57999999999999996" bottom="0.4" header="0.34" footer="0.2"/>
      <pageSetup scale="96" orientation="portrait" r:id="rId2"/>
      <headerFooter alignWithMargins="0">
        <oddFooter>&amp;R&amp;"Book Antiqua,Bold"&amp;8 Page &amp;P of &amp;N</oddFooter>
      </headerFooter>
    </customSheetView>
    <customSheetView guid="{35C772BD-8F05-4A18-BEC8-6AF744E22539}" showPageBreaks="1" showGridLines="0" zeroValues="0" printArea="1" view="pageBreakPreview">
      <selection activeCell="C17" sqref="C17"/>
      <pageMargins left="0.75" right="0.63" top="0.57999999999999996" bottom="0.4" header="0.34" footer="0.2"/>
      <pageSetup scale="96" orientation="portrait" r:id="rId3"/>
      <headerFooter alignWithMargins="0">
        <oddFooter>&amp;R&amp;"Book Antiqua,Bold"&amp;8 Page &amp;P of &amp;N</oddFooter>
      </headerFooter>
    </customSheetView>
    <customSheetView guid="{FC200EB0-6614-47DB-96CE-7610471486D9}" showPageBreaks="1" showGridLines="0" zeroValues="0" printArea="1" view="pageBreakPreview">
      <selection activeCell="C17" sqref="C17"/>
      <pageMargins left="0.75" right="0.63" top="0.57999999999999996" bottom="0.4" header="0.34" footer="0.2"/>
      <pageSetup scale="96" orientation="portrait" r:id="rId4"/>
      <headerFooter alignWithMargins="0">
        <oddFooter>&amp;R&amp;"Book Antiqua,Bold"&amp;8 Page &amp;P of &amp;N</oddFooter>
      </headerFooter>
    </customSheetView>
    <customSheetView guid="{010B040B-83D1-42E5-9354-A9BE9113BDAC}" showPageBreaks="1" showGridLines="0" zeroValues="0" printArea="1" view="pageBreakPreview" topLeftCell="A13">
      <selection activeCell="C17" sqref="C17"/>
      <pageMargins left="0.75" right="0.63" top="0.57999999999999996" bottom="0.4" header="0.34" footer="0.2"/>
      <pageSetup scale="96" orientation="portrait" r:id="rId5"/>
      <headerFooter alignWithMargins="0">
        <oddFooter>&amp;R&amp;"Book Antiqua,Bold"&amp;8 Page &amp;P of &amp;N</oddFooter>
      </headerFooter>
    </customSheetView>
    <customSheetView guid="{77353208-2D17-4D2E-ADE3-4F168F350B73}" showPageBreaks="1" showGridLines="0" zeroValues="0" printArea="1" view="pageBreakPreview">
      <selection activeCell="B16" sqref="B16"/>
      <pageMargins left="0.75" right="0.63" top="0.57999999999999996" bottom="0.4" header="0.34" footer="0.2"/>
      <pageSetup scale="96" orientation="portrait" r:id="rId6"/>
      <headerFooter alignWithMargins="0">
        <oddFooter>&amp;R&amp;"Book Antiqua,Bold"&amp;8 Page &amp;P of &amp;N</oddFooter>
      </headerFooter>
    </customSheetView>
    <customSheetView guid="{1F125E51-1799-42D0-B41E-DC039BB17D59}" showPageBreaks="1" showGridLines="0" zeroValues="0" printArea="1" view="pageBreakPreview" topLeftCell="A7">
      <selection activeCell="D18" sqref="D18"/>
      <pageMargins left="0.75" right="0.63" top="0.57999999999999996" bottom="0.4" header="0.34" footer="0.2"/>
      <pageSetup scale="96" orientation="portrait" r:id="rId7"/>
      <headerFooter alignWithMargins="0">
        <oddFooter>&amp;R&amp;"Book Antiqua,Bold"&amp;8 Page &amp;P of &amp;N</oddFooter>
      </headerFooter>
    </customSheetView>
    <customSheetView guid="{14C32814-5A59-4863-9FB1-822FBB75D7D1}" showPageBreaks="1" showGridLines="0" zeroValues="0" printArea="1" view="pageBreakPreview">
      <selection activeCell="B16" sqref="B16"/>
      <pageMargins left="0.75" right="0.63" top="0.57999999999999996" bottom="0.4" header="0.34" footer="0.2"/>
      <pageSetup orientation="portrait" r:id="rId8"/>
      <headerFooter alignWithMargins="0">
        <oddFooter>&amp;R&amp;"Book Antiqua,Bold"&amp;8 Page &amp;P of &amp;N</oddFooter>
      </headerFooter>
    </customSheetView>
    <customSheetView guid="{AA750348-930C-43DE-ADD0-8D60980F5013}" showPageBreaks="1" showGridLines="0" zeroValues="0" printArea="1" view="pageBreakPreview">
      <selection activeCell="C17" sqref="C17"/>
      <pageMargins left="0.75" right="0.63" top="0.57999999999999996" bottom="0.4" header="0.34" footer="0.2"/>
      <pageSetup orientation="portrait" r:id="rId9"/>
      <headerFooter alignWithMargins="0">
        <oddFooter>&amp;R&amp;"Book Antiqua,Bold"&amp;8 Page &amp;P of &amp;N</oddFooter>
      </headerFooter>
    </customSheetView>
    <customSheetView guid="{CFBF18EC-8277-4311-991B-395AF21BB33B}" showPageBreaks="1" showGridLines="0" zeroValues="0" printArea="1" view="pageBreakPreview">
      <selection activeCell="C17" sqref="C17"/>
      <pageMargins left="0.75" right="0.63" top="0.57999999999999996" bottom="0.4" header="0.34" footer="0.2"/>
      <pageSetup orientation="portrait" r:id="rId10"/>
      <headerFooter alignWithMargins="0">
        <oddFooter>&amp;R&amp;"Book Antiqua,Bold"&amp;8 Page &amp;P of &amp;N</oddFooter>
      </headerFooter>
    </customSheetView>
    <customSheetView guid="{82C64B11-1F50-45B5-B7BB-9F1DC733C833}" showPageBreaks="1" showGridLines="0" zeroValues="0" printArea="1" view="pageBreakPreview">
      <selection activeCell="B75" sqref="B75:C75"/>
      <pageMargins left="0.75" right="0.63" top="0.57999999999999996" bottom="0.4" header="0.34" footer="0.2"/>
      <pageSetup orientation="portrait" r:id="rId11"/>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75" right="0.63" top="0.57999999999999996" bottom="0.4" header="0.34" footer="0.2"/>
      <pageSetup orientation="portrait" r:id="rId12"/>
      <headerFooter alignWithMargins="0">
        <oddFooter>&amp;R&amp;"Book Antiqua,Bold"&amp;8 Page &amp;P of &amp;N</oddFooter>
      </headerFooter>
    </customSheetView>
    <customSheetView guid="{F9FE2C60-2849-4C32-B532-2B1A89FFA9CD}" showGridLines="0" zeroValues="0" topLeftCell="A7">
      <selection activeCell="B16" sqref="B16"/>
      <pageMargins left="0.75" right="0.63" top="0.57999999999999996" bottom="0.4" header="0.34" footer="0.2"/>
      <pageSetup orientation="portrait" r:id="rId13"/>
      <headerFooter alignWithMargins="0">
        <oddFooter>&amp;R&amp;"Book Antiqua,Bold"&amp;8 Page &amp;P of &amp;N</oddFooter>
      </headerFooter>
    </customSheetView>
    <customSheetView guid="{494F6778-23FE-4AAC-B37D-6C7543FC13B9}" showGridLines="0" zeroValues="0" topLeftCell="A40">
      <selection activeCell="E20" sqref="E20"/>
      <pageMargins left="0.75" right="0.63" top="0.57999999999999996" bottom="0.4" header="0.34" footer="0.2"/>
      <pageSetup orientation="portrait" r:id="rId14"/>
      <headerFooter alignWithMargins="0">
        <oddFooter>&amp;R&amp;"Book Antiqua,Bold"&amp;8 Page &amp;P of &amp;N</oddFooter>
      </headerFooter>
    </customSheetView>
    <customSheetView guid="{CD4CA1A8-824A-452F-BDBA-32A47C1B3013}" showGridLines="0" zeroValues="0" topLeftCell="A2">
      <selection activeCell="B15" sqref="B15"/>
      <pageMargins left="0.75" right="0.63" top="0.57999999999999996" bottom="0.4" header="0.34" footer="0.2"/>
      <pageSetup orientation="portrait" r:id="rId15"/>
      <headerFooter alignWithMargins="0">
        <oddFooter>&amp;R&amp;"Book Antiqua,Bold"&amp;8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17"/>
      <headerFooter alignWithMargins="0">
        <oddFooter>&amp;L&amp;8Tower Package-P238-TW04, TL associated with Phase-I Generation Project in Orissa (Part-C)&amp;R&amp;"Book Antiqua,Bold"&amp;8Attachment-4(A) TW04  /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18"/>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topLeftCell="B1">
      <selection activeCell="B15" sqref="B15"/>
      <pageMargins left="0.75" right="0.63" top="0.57999999999999996" bottom="0.4" header="0.34" footer="0.2"/>
      <pageSetup orientation="portrait" r:id="rId19"/>
      <headerFooter alignWithMargins="0">
        <oddFooter>&amp;R&amp;"Book Antiqua,Bold"&amp;8 Page &amp;P of &amp;N</oddFooter>
      </headerFooter>
    </customSheetView>
    <customSheetView guid="{7A9EA6D6-4DDF-43D9-92E6-C6AFAD14E266}" showGridLines="0" zeroValues="0" topLeftCell="A13">
      <selection activeCell="E20" sqref="E20"/>
      <pageMargins left="0.75" right="0.63" top="0.57999999999999996" bottom="0.4" header="0.34" footer="0.2"/>
      <pageSetup orientation="portrait" r:id="rId20"/>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4" header="0.34" footer="0.2"/>
      <pageSetup orientation="portrait" r:id="rId21"/>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75" right="0.63" top="0.57999999999999996" bottom="0.4" header="0.34" footer="0.2"/>
      <pageSetup orientation="portrait" r:id="rId22"/>
      <headerFooter alignWithMargins="0">
        <oddFooter>&amp;R&amp;"Book Antiqua,Bold"&amp;8 Page &amp;P of &amp;N</oddFooter>
      </headerFooter>
    </customSheetView>
    <customSheetView guid="{82E8A0F5-0020-4355-95CF-28601763A783}" showPageBreaks="1" showGridLines="0" zeroValues="0" printArea="1" view="pageBreakPreview" topLeftCell="A16">
      <selection activeCell="B16" sqref="B16"/>
      <pageMargins left="0.75" right="0.63" top="0.57999999999999996" bottom="0.4" header="0.34" footer="0.2"/>
      <pageSetup orientation="portrait" r:id="rId23"/>
      <headerFooter alignWithMargins="0">
        <oddFooter>&amp;R&amp;"Book Antiqua,Bold"&amp;8 Page &amp;P of &amp;N</oddFooter>
      </headerFooter>
    </customSheetView>
    <customSheetView guid="{44C1C443-3199-4288-884A-D16AF7B2CD69}" showPageBreaks="1" showGridLines="0" zeroValues="0" printArea="1" view="pageBreakPreview" topLeftCell="A4">
      <selection activeCell="B16" sqref="B16"/>
      <pageMargins left="0.75" right="0.63" top="0.57999999999999996" bottom="0.4" header="0.34" footer="0.2"/>
      <pageSetup orientation="portrait" r:id="rId24"/>
      <headerFooter alignWithMargins="0">
        <oddFooter>&amp;R&amp;"Book Antiqua,Bold"&amp;8 Page &amp;P of &amp;N</oddFooter>
      </headerFooter>
    </customSheetView>
    <customSheetView guid="{CB7CD015-9A92-451A-BEF4-2BC98E3768DD}" showPageBreaks="1" showGridLines="0" zeroValues="0" printArea="1" view="pageBreakPreview" topLeftCell="A4">
      <selection activeCell="B16" sqref="B16"/>
      <pageMargins left="0.75" right="0.63" top="0.57999999999999996" bottom="0.4" header="0.34" footer="0.2"/>
      <pageSetup orientation="portrait" r:id="rId25"/>
      <headerFooter alignWithMargins="0">
        <oddFooter>&amp;R&amp;"Book Antiqua,Bold"&amp;8 Page &amp;P of &amp;N</oddFooter>
      </headerFooter>
    </customSheetView>
    <customSheetView guid="{7A88FC7A-7690-48AB-B789-172043AFADC8}" showPageBreaks="1" showGridLines="0" zeroValues="0" printArea="1" view="pageBreakPreview" topLeftCell="A7">
      <selection activeCell="B75" sqref="B75:C75"/>
      <pageMargins left="0.75" right="0.63" top="0.57999999999999996" bottom="0.4" header="0.34" footer="0.2"/>
      <pageSetup orientation="portrait" r:id="rId26"/>
      <headerFooter alignWithMargins="0">
        <oddFooter>&amp;R&amp;"Book Antiqua,Bold"&amp;8 Page &amp;P of &amp;N</oddFooter>
      </headerFooter>
    </customSheetView>
    <customSheetView guid="{1E2D7167-D6B7-4690-9A83-BF768C4223A4}" showPageBreaks="1" showGridLines="0" zeroValues="0" printArea="1" view="pageBreakPreview">
      <selection activeCell="C17" sqref="C17"/>
      <pageMargins left="0.75" right="0.63" top="0.57999999999999996" bottom="0.4" header="0.34" footer="0.2"/>
      <pageSetup orientation="portrait" r:id="rId27"/>
      <headerFooter alignWithMargins="0">
        <oddFooter>&amp;R&amp;"Book Antiqua,Bold"&amp;8 Page &amp;P of &amp;N</oddFooter>
      </headerFooter>
    </customSheetView>
    <customSheetView guid="{13A93EBF-985A-49FD-9FE0-DC75D238EC8C}" showPageBreaks="1" showGridLines="0" zeroValues="0" printArea="1" view="pageBreakPreview" topLeftCell="A13">
      <selection activeCell="B16" sqref="B16:E20"/>
      <pageMargins left="0.75" right="0.63" top="0.57999999999999996" bottom="0.4" header="0.34" footer="0.2"/>
      <pageSetup scale="96" orientation="portrait" r:id="rId28"/>
      <headerFooter alignWithMargins="0">
        <oddFooter>&amp;R&amp;"Book Antiqua,Bold"&amp;8 Page &amp;P of &amp;N</oddFooter>
      </headerFooter>
    </customSheetView>
    <customSheetView guid="{BE615921-12B2-47E1-81BB-292B559B4C46}" showPageBreaks="1" showGridLines="0" zeroValues="0" printArea="1" view="pageBreakPreview">
      <selection activeCell="D17" sqref="D17"/>
      <pageMargins left="0.75" right="0.63" top="0.57999999999999996" bottom="0.4" header="0.34" footer="0.2"/>
      <pageSetup scale="96" orientation="portrait" r:id="rId29"/>
      <headerFooter alignWithMargins="0">
        <oddFooter>&amp;R&amp;"Book Antiqua,Bold"&amp;8 Page &amp;P of &amp;N</oddFooter>
      </headerFooter>
    </customSheetView>
    <customSheetView guid="{D05C69EC-C4A6-4AED-AFBA-A3044FD4B3FB}" showPageBreaks="1" showGridLines="0" zeroValues="0" printArea="1" view="pageBreakPreview">
      <selection activeCell="E16" sqref="E16"/>
      <pageMargins left="0.75" right="0.63" top="0.57999999999999996" bottom="0.4" header="0.34" footer="0.2"/>
      <pageSetup scale="96" orientation="portrait" r:id="rId30"/>
      <headerFooter alignWithMargins="0">
        <oddFooter>&amp;R&amp;"Book Antiqua,Bold"&amp;8 Page &amp;P of &amp;N</oddFooter>
      </headerFooter>
    </customSheetView>
    <customSheetView guid="{8CF338B0-8CA3-4AF4-816D-CB7A6D8E33BC}" showPageBreaks="1" showGridLines="0" zeroValues="0" printArea="1" view="pageBreakPreview" topLeftCell="A7">
      <selection activeCell="D18" sqref="D18"/>
      <pageMargins left="0.75" right="0.63" top="0.57999999999999996" bottom="0.4" header="0.34" footer="0.2"/>
      <pageSetup scale="96" orientation="portrait" r:id="rId31"/>
      <headerFooter alignWithMargins="0">
        <oddFooter>&amp;R&amp;"Book Antiqua,Bold"&amp;8 Page &amp;P of &amp;N</oddFooter>
      </headerFooter>
    </customSheetView>
    <customSheetView guid="{B07CB001-8FAF-40AD-8AD5-A65A64B33B35}" showPageBreaks="1" showGridLines="0" zeroValues="0" printArea="1" view="pageBreakPreview">
      <selection activeCell="B16" sqref="B16"/>
      <pageMargins left="0.75" right="0.63" top="0.57999999999999996" bottom="0.4" header="0.34" footer="0.2"/>
      <pageSetup scale="96" orientation="portrait" r:id="rId32"/>
      <headerFooter alignWithMargins="0">
        <oddFooter>&amp;R&amp;"Book Antiqua,Bold"&amp;8 Page &amp;P of &amp;N</oddFooter>
      </headerFooter>
    </customSheetView>
    <customSheetView guid="{4D67A8FB-66CE-4EFD-8932-C754BE25ED43}" showPageBreaks="1" showGridLines="0" zeroValues="0" printArea="1" view="pageBreakPreview" topLeftCell="A10">
      <selection activeCell="B16" sqref="B16"/>
      <pageMargins left="0.75" right="0.63" top="0.57999999999999996" bottom="0.4" header="0.34" footer="0.2"/>
      <pageSetup scale="96" orientation="portrait" r:id="rId33"/>
      <headerFooter alignWithMargins="0">
        <oddFooter>&amp;R&amp;"Book Antiqua,Bold"&amp;8 Page &amp;P of &amp;N</oddFooter>
      </headerFooter>
    </customSheetView>
    <customSheetView guid="{0D490C87-B003-4943-9825-ACE0B8E7CC06}" showPageBreaks="1" showGridLines="0" zeroValues="0" printArea="1" view="pageBreakPreview" topLeftCell="A10">
      <selection activeCell="B16" sqref="B16"/>
      <pageMargins left="0.75" right="0.63" top="0.57999999999999996" bottom="0.4" header="0.34" footer="0.2"/>
      <pageSetup scale="96" orientation="portrait" r:id="rId34"/>
      <headerFooter alignWithMargins="0">
        <oddFooter>&amp;R&amp;"Book Antiqua,Bold"&amp;8 Page &amp;P of &amp;N</oddFooter>
      </headerFooter>
    </customSheetView>
    <customSheetView guid="{012A8702-091E-4FD1-8E26-12B65B8B3B8C}" showPageBreaks="1" showGridLines="0" zeroValues="0" printArea="1" view="pageBreakPreview" topLeftCell="A13">
      <selection activeCell="C17" sqref="C17"/>
      <pageMargins left="0.75" right="0.63" top="0.57999999999999996" bottom="0.4" header="0.34" footer="0.2"/>
      <pageSetup scale="96" orientation="portrait" r:id="rId35"/>
      <headerFooter alignWithMargins="0">
        <oddFooter>&amp;R&amp;"Book Antiqua,Bold"&amp;8 Page &amp;P of &amp;N</oddFooter>
      </headerFooter>
    </customSheetView>
    <customSheetView guid="{CD28740F-9825-447C-B887-B18F0232D126}" showPageBreaks="1" showGridLines="0" zeroValues="0" printArea="1" view="pageBreakPreview">
      <selection activeCell="B16" sqref="B16"/>
      <pageMargins left="0.75" right="0.63" top="0.57999999999999996" bottom="0.4" header="0.34" footer="0.2"/>
      <pageSetup scale="96" orientation="portrait" r:id="rId36"/>
      <headerFooter alignWithMargins="0">
        <oddFooter>&amp;R&amp;"Book Antiqua,Bold"&amp;8 Page &amp;P of &amp;N</oddFooter>
      </headerFooter>
    </customSheetView>
    <customSheetView guid="{0064F3C0-5DFF-4992-B9AD-EC91C5FD9BD7}" showPageBreaks="1" showGridLines="0" zeroValues="0" printArea="1" view="pageBreakPreview" topLeftCell="A13">
      <selection activeCell="B16" sqref="B16"/>
      <pageMargins left="0.75" right="0.63" top="0.57999999999999996" bottom="0.4" header="0.34" footer="0.2"/>
      <pageSetup scale="96" orientation="portrait" r:id="rId37"/>
      <headerFooter alignWithMargins="0">
        <oddFooter>&amp;R&amp;"Book Antiqua,Bold"&amp;8 Page &amp;P of &amp;N</oddFooter>
      </headerFooter>
    </customSheetView>
  </customSheetViews>
  <mergeCells count="9">
    <mergeCell ref="A3:E3"/>
    <mergeCell ref="A5:E5"/>
    <mergeCell ref="A14:E14"/>
    <mergeCell ref="A8:C8"/>
    <mergeCell ref="A22:E22"/>
    <mergeCell ref="B9:C9"/>
    <mergeCell ref="B10:C10"/>
    <mergeCell ref="B11:C11"/>
    <mergeCell ref="B12:C12"/>
  </mergeCells>
  <phoneticPr fontId="6" type="noConversion"/>
  <pageMargins left="0.75" right="0.63" top="0.57999999999999996" bottom="0.4" header="0.34" footer="0.2"/>
  <pageSetup scale="96" orientation="portrait" r:id="rId38"/>
  <headerFooter alignWithMargins="0">
    <oddFooter>&amp;R&amp;"Book Antiqua,Bold"&amp;8 Page &amp;P of &amp;N</oddFooter>
  </headerFooter>
  <drawing r:id="rId3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15"/>
  </sheetPr>
  <dimension ref="A1:I35"/>
  <sheetViews>
    <sheetView showGridLines="0" view="pageBreakPreview" zoomScaleNormal="100" zoomScaleSheetLayoutView="100" workbookViewId="0">
      <selection activeCell="B16" sqref="B16:E16"/>
    </sheetView>
  </sheetViews>
  <sheetFormatPr defaultRowHeight="16.5"/>
  <cols>
    <col min="1" max="1" width="12.140625" style="30" customWidth="1"/>
    <col min="2" max="2" width="20.5703125" style="30" customWidth="1"/>
    <col min="3" max="3" width="11.42578125" style="30" customWidth="1"/>
    <col min="4" max="4" width="12.5703125" style="30" customWidth="1"/>
    <col min="5" max="5" width="39.28515625" style="30" customWidth="1"/>
    <col min="6" max="8" width="9.140625" style="25"/>
    <col min="9" max="16384" width="9.140625" style="26"/>
  </cols>
  <sheetData>
    <row r="1" spans="1:9">
      <c r="A1" s="22" t="str">
        <f>Basic!A3&amp;Basic!B3</f>
        <v>Specification No. :SR-I/C&amp;M/WC-4356(SR1/NT/W-AIS/DOM/B00/25/11800
(RFx: 5002004743)</v>
      </c>
      <c r="B1" s="23"/>
      <c r="C1" s="23"/>
      <c r="D1" s="23"/>
      <c r="E1" s="24" t="str">
        <f>"Attachment-4(B) "</f>
        <v xml:space="preserve">Attachment-4(B) </v>
      </c>
    </row>
    <row r="3" spans="1:9" ht="102.75" customHeight="1">
      <c r="A3" s="855" t="str">
        <f>'Attach 3(JV)'!A3</f>
        <v xml:space="preserve">WC-4356: Augmentation of transformation capacity at 400/220KV Nagarjunasgar substation in Andhrapradesh by 1X500MVA, 400/220KV ICT(4th) and Conversion of 80MVAR fixed line reactor at Nellore end on Vijayawada- Nellore 400KV D/C line(line-2) to switchable line reactor along with NGR and its bypassing scheme </v>
      </c>
      <c r="B3" s="855"/>
      <c r="C3" s="855"/>
      <c r="D3" s="855"/>
      <c r="E3" s="855"/>
      <c r="F3" s="27"/>
      <c r="G3" s="28"/>
      <c r="H3" s="27"/>
    </row>
    <row r="4" spans="1:9" ht="20.100000000000001" customHeight="1">
      <c r="A4" s="29"/>
      <c r="H4" s="31"/>
      <c r="I4" s="10"/>
    </row>
    <row r="5" spans="1:9" ht="20.100000000000001" customHeight="1">
      <c r="A5" s="638" t="s">
        <v>358</v>
      </c>
      <c r="B5" s="638"/>
      <c r="C5" s="638"/>
      <c r="D5" s="638"/>
      <c r="E5" s="638"/>
      <c r="F5" s="32"/>
      <c r="H5" s="31"/>
      <c r="I5" s="10"/>
    </row>
    <row r="6" spans="1:9" ht="20.100000000000001" customHeight="1">
      <c r="A6" s="33"/>
      <c r="H6" s="31"/>
      <c r="I6" s="10"/>
    </row>
    <row r="7" spans="1:9" ht="20.100000000000001" customHeight="1">
      <c r="A7" s="34" t="str">
        <f>'Attach 3(JV)'!A7</f>
        <v>Bidder’s Name and Address :</v>
      </c>
      <c r="E7" s="14" t="str">
        <f>'Attach 3(JV)'!E7</f>
        <v>To:</v>
      </c>
      <c r="H7" s="31"/>
      <c r="I7" s="10"/>
    </row>
    <row r="8" spans="1:9" ht="36" customHeight="1">
      <c r="A8" s="636" t="str">
        <f>'Attach 3(JV)'!A8</f>
        <v/>
      </c>
      <c r="B8" s="636"/>
      <c r="C8" s="636"/>
      <c r="D8" s="636"/>
      <c r="E8" s="11" t="str">
        <f>'Attach 3(JV)'!E8</f>
        <v>Contract &amp; Materials Dept.,</v>
      </c>
      <c r="H8" s="31"/>
      <c r="I8" s="10"/>
    </row>
    <row r="9" spans="1:9" ht="20.100000000000001" customHeight="1">
      <c r="A9" s="12" t="s">
        <v>353</v>
      </c>
      <c r="B9" s="640" t="str">
        <f>'Attach 3(JV)'!B9</f>
        <v/>
      </c>
      <c r="C9" s="640"/>
      <c r="D9" s="640"/>
      <c r="E9" s="11" t="str">
        <f>'Attach 3(JV)'!E9</f>
        <v>Power Grid Corporation of India Ltd.,</v>
      </c>
      <c r="H9" s="31"/>
      <c r="I9" s="10"/>
    </row>
    <row r="10" spans="1:9" ht="20.100000000000001" customHeight="1">
      <c r="A10" s="12" t="s">
        <v>354</v>
      </c>
      <c r="B10" s="640" t="str">
        <f>'Attach 3(JV)'!B10</f>
        <v/>
      </c>
      <c r="C10" s="640"/>
      <c r="D10" s="640"/>
      <c r="E10" s="11" t="str">
        <f>'Attach 3(JV)'!E10</f>
        <v>Kavadiguda Main Road,</v>
      </c>
      <c r="H10" s="31"/>
      <c r="I10" s="10"/>
    </row>
    <row r="11" spans="1:9" ht="20.100000000000001" customHeight="1">
      <c r="B11" s="640" t="str">
        <f>'Attach 3(JV)'!B11</f>
        <v/>
      </c>
      <c r="C11" s="640"/>
      <c r="D11" s="640"/>
      <c r="E11" s="11" t="str">
        <f>'Attach 3(JV)'!E11</f>
        <v>Secunderabad -500080.</v>
      </c>
    </row>
    <row r="12" spans="1:9" ht="20.100000000000001" customHeight="1">
      <c r="A12" s="33"/>
      <c r="B12" s="640" t="str">
        <f>'Attach 3(JV)'!B12</f>
        <v/>
      </c>
      <c r="C12" s="640"/>
      <c r="D12" s="640"/>
      <c r="E12" s="11"/>
    </row>
    <row r="13" spans="1:9" ht="20.100000000000001" customHeight="1">
      <c r="A13" s="30" t="s">
        <v>347</v>
      </c>
    </row>
    <row r="14" spans="1:9" ht="20.100000000000001" customHeight="1">
      <c r="A14" s="33"/>
    </row>
    <row r="15" spans="1:9" ht="87.75" customHeight="1">
      <c r="A15" s="857" t="s">
        <v>368</v>
      </c>
      <c r="B15" s="857"/>
      <c r="C15" s="857"/>
      <c r="D15" s="857"/>
      <c r="E15" s="857"/>
    </row>
    <row r="16" spans="1:9" ht="30" customHeight="1">
      <c r="A16" s="89" t="s">
        <v>361</v>
      </c>
      <c r="B16" s="858"/>
      <c r="C16" s="858"/>
      <c r="D16" s="858"/>
      <c r="E16" s="858"/>
    </row>
    <row r="17" spans="1:5" ht="30" customHeight="1">
      <c r="A17" s="89" t="s">
        <v>362</v>
      </c>
      <c r="B17" s="858"/>
      <c r="C17" s="858"/>
      <c r="D17" s="858"/>
      <c r="E17" s="858"/>
    </row>
    <row r="18" spans="1:5" ht="30" customHeight="1">
      <c r="A18" s="89" t="s">
        <v>363</v>
      </c>
      <c r="B18" s="858"/>
      <c r="C18" s="858"/>
      <c r="D18" s="858"/>
      <c r="E18" s="858"/>
    </row>
    <row r="19" spans="1:5" ht="30" customHeight="1">
      <c r="A19" s="42" t="s">
        <v>364</v>
      </c>
      <c r="B19" s="858"/>
      <c r="C19" s="858"/>
      <c r="D19" s="858"/>
      <c r="E19" s="858"/>
    </row>
    <row r="20" spans="1:5" ht="30" customHeight="1">
      <c r="A20" s="42" t="s">
        <v>76</v>
      </c>
      <c r="B20" s="858"/>
      <c r="C20" s="858"/>
      <c r="D20" s="858"/>
      <c r="E20" s="858"/>
    </row>
    <row r="21" spans="1:5" ht="30" customHeight="1">
      <c r="A21" s="42" t="s">
        <v>79</v>
      </c>
      <c r="B21" s="858"/>
      <c r="C21" s="858"/>
      <c r="D21" s="858"/>
      <c r="E21" s="858"/>
    </row>
    <row r="22" spans="1:5" ht="16.5" customHeight="1">
      <c r="A22" s="137"/>
    </row>
    <row r="23" spans="1:5" ht="27.95" customHeight="1">
      <c r="D23" s="38"/>
    </row>
    <row r="24" spans="1:5" ht="27.95" customHeight="1">
      <c r="A24" s="37" t="s">
        <v>6</v>
      </c>
      <c r="B24" s="72" t="str">
        <f>'Attach 3(JV)'!B24</f>
        <v/>
      </c>
      <c r="D24" s="38" t="s">
        <v>4</v>
      </c>
      <c r="E24" s="262" t="str">
        <f>'Attach 3(JV)'!E24</f>
        <v/>
      </c>
    </row>
    <row r="25" spans="1:5" ht="27.95" customHeight="1">
      <c r="A25" s="37" t="s">
        <v>7</v>
      </c>
      <c r="B25" s="262" t="str">
        <f>'Attach 3(JV)'!B25</f>
        <v/>
      </c>
      <c r="D25" s="38" t="s">
        <v>5</v>
      </c>
      <c r="E25" s="262" t="str">
        <f>'Attach 3(JV)'!E25</f>
        <v/>
      </c>
    </row>
    <row r="26" spans="1:5" ht="27.95" customHeight="1">
      <c r="D26" s="38"/>
    </row>
    <row r="27" spans="1:5" ht="33" customHeight="1"/>
    <row r="28" spans="1:5" ht="33"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c r="A35" s="39"/>
    </row>
  </sheetData>
  <sheetProtection algorithmName="SHA-512" hashValue="6QBcpF4bRMdWdcEKjEkAidnmKWpl79ZRveOibwB+BWvu8gU7uGQ61qvqclY1Bd6i4DifLfD0KhM5s99q0qoJRA==" saltValue="diHE061rgxYlQcXv+ryTzw==" spinCount="100000" sheet="1" formatColumns="0" formatRows="0" selectLockedCells="1"/>
  <customSheetViews>
    <customSheetView guid="{298F032C-06C2-4CBE-91F6-31626F220A05}" showPageBreaks="1" showGridLines="0" printArea="1" view="pageBreakPreview">
      <selection activeCell="B16" sqref="B16:E16"/>
      <pageMargins left="0.75" right="0.63" top="0.57999999999999996" bottom="0.6" header="0.34" footer="0.35"/>
      <pageSetup scale="95" orientation="portrait" r:id="rId1"/>
      <headerFooter alignWithMargins="0">
        <oddFooter>&amp;R&amp;"Book Antiqua,Bold"&amp;8 Page &amp;P of &amp;N</oddFooter>
      </headerFooter>
    </customSheetView>
    <customSheetView guid="{345DC493-E4B0-4F0D-8EB4-6A65D801E281}" showPageBreaks="1" showGridLines="0" printArea="1" view="pageBreakPreview" topLeftCell="A4">
      <selection activeCell="B16" sqref="B16:E16"/>
      <pageMargins left="0.75" right="0.63" top="0.57999999999999996" bottom="0.6" header="0.34" footer="0.35"/>
      <pageSetup scale="95" orientation="portrait" r:id="rId2"/>
      <headerFooter alignWithMargins="0">
        <oddFooter>&amp;R&amp;"Book Antiqua,Bold"&amp;8 Page &amp;P of &amp;N</oddFooter>
      </headerFooter>
    </customSheetView>
    <customSheetView guid="{35C772BD-8F05-4A18-BEC8-6AF744E22539}" showPageBreaks="1" showGridLines="0" printArea="1" view="pageBreakPreview">
      <selection activeCell="B16" sqref="B16:E16"/>
      <pageMargins left="0.75" right="0.63" top="0.57999999999999996" bottom="0.6" header="0.34" footer="0.35"/>
      <pageSetup scale="95" orientation="portrait" r:id="rId3"/>
      <headerFooter alignWithMargins="0">
        <oddFooter>&amp;R&amp;"Book Antiqua,Bold"&amp;8 Page &amp;P of &amp;N</oddFooter>
      </headerFooter>
    </customSheetView>
    <customSheetView guid="{FC200EB0-6614-47DB-96CE-7610471486D9}" showPageBreaks="1" showGridLines="0" printArea="1" view="pageBreakPreview" topLeftCell="A16">
      <selection activeCell="B16" sqref="B16:E16"/>
      <pageMargins left="0.75" right="0.63" top="0.57999999999999996" bottom="0.6" header="0.34" footer="0.35"/>
      <pageSetup scale="95" orientation="portrait" r:id="rId4"/>
      <headerFooter alignWithMargins="0">
        <oddFooter>&amp;R&amp;"Book Antiqua,Bold"&amp;8 Page &amp;P of &amp;N</oddFooter>
      </headerFooter>
    </customSheetView>
    <customSheetView guid="{010B040B-83D1-42E5-9354-A9BE9113BDAC}" showPageBreaks="1" showGridLines="0" printArea="1" view="pageBreakPreview" topLeftCell="A7">
      <selection activeCell="B16" sqref="B16:E16"/>
      <pageMargins left="0.75" right="0.63" top="0.57999999999999996" bottom="0.6" header="0.34" footer="0.35"/>
      <pageSetup scale="95" orientation="portrait" r:id="rId5"/>
      <headerFooter alignWithMargins="0">
        <oddFooter>&amp;R&amp;"Book Antiqua,Bold"&amp;8 Page &amp;P of &amp;N</oddFooter>
      </headerFooter>
    </customSheetView>
    <customSheetView guid="{77353208-2D17-4D2E-ADE3-4F168F350B73}" showPageBreaks="1" showGridLines="0" printArea="1" view="pageBreakPreview">
      <selection activeCell="B16" sqref="B16:E16"/>
      <pageMargins left="0.75" right="0.63" top="0.57999999999999996" bottom="0.6" header="0.34" footer="0.35"/>
      <pageSetup scale="95" orientation="portrait" r:id="rId6"/>
      <headerFooter alignWithMargins="0">
        <oddFooter>&amp;R&amp;"Book Antiqua,Bold"&amp;8 Page &amp;P of &amp;N</oddFooter>
      </headerFooter>
    </customSheetView>
    <customSheetView guid="{1F125E51-1799-42D0-B41E-DC039BB17D59}" showPageBreaks="1" showGridLines="0" printArea="1" view="pageBreakPreview" topLeftCell="A19">
      <selection activeCell="B16" sqref="B16:E21"/>
      <pageMargins left="0.75" right="0.63" top="0.57999999999999996" bottom="0.6" header="0.34" footer="0.35"/>
      <pageSetup scale="95" orientation="portrait" r:id="rId7"/>
      <headerFooter alignWithMargins="0">
        <oddFooter>&amp;R&amp;"Book Antiqua,Bold"&amp;8 Page &amp;P of &amp;N</oddFooter>
      </headerFooter>
    </customSheetView>
    <customSheetView guid="{14C32814-5A59-4863-9FB1-822FBB75D7D1}" showPageBreaks="1" showGridLines="0" printArea="1" view="pageBreakPreview">
      <selection activeCell="B16" sqref="B16:E16"/>
      <pageMargins left="0.75" right="0.63" top="0.57999999999999996" bottom="0.6" header="0.34" footer="0.35"/>
      <pageSetup scale="95" orientation="portrait" r:id="rId8"/>
      <headerFooter alignWithMargins="0">
        <oddFooter>&amp;R&amp;"Book Antiqua,Bold"&amp;8 Page &amp;P of &amp;N</oddFooter>
      </headerFooter>
    </customSheetView>
    <customSheetView guid="{AA750348-930C-43DE-ADD0-8D60980F5013}" showPageBreaks="1" showGridLines="0" printArea="1" view="pageBreakPreview" topLeftCell="A10">
      <selection activeCell="B75" sqref="B75:C75"/>
      <pageMargins left="0.75" right="0.63" top="0.57999999999999996" bottom="0.6" header="0.34" footer="0.35"/>
      <pageSetup scale="95" orientation="portrait" r:id="rId9"/>
      <headerFooter alignWithMargins="0">
        <oddFooter>&amp;R&amp;"Book Antiqua,Bold"&amp;8 Page &amp;P of &amp;N</oddFooter>
      </headerFooter>
    </customSheetView>
    <customSheetView guid="{CFBF18EC-8277-4311-991B-395AF21BB33B}" showPageBreaks="1" showGridLines="0" printArea="1" view="pageBreakPreview" topLeftCell="A10">
      <selection activeCell="B75" sqref="B75:C75"/>
      <pageMargins left="0.75" right="0.63" top="0.57999999999999996" bottom="0.6" header="0.34" footer="0.35"/>
      <pageSetup scale="95" orientation="portrait" r:id="rId10"/>
      <headerFooter alignWithMargins="0">
        <oddFooter>&amp;R&amp;"Book Antiqua,Bold"&amp;8 Page &amp;P of &amp;N</oddFooter>
      </headerFooter>
    </customSheetView>
    <customSheetView guid="{82C64B11-1F50-45B5-B7BB-9F1DC733C833}" showPageBreaks="1" showGridLines="0" printArea="1" view="pageBreakPreview">
      <selection activeCell="B75" sqref="B75:C75"/>
      <pageMargins left="0.75" right="0.63" top="0.57999999999999996" bottom="0.6" header="0.34" footer="0.35"/>
      <pageSetup scale="95" orientation="portrait" r:id="rId11"/>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75" right="0.63" top="0.57999999999999996" bottom="0.6" header="0.34" footer="0.35"/>
      <pageSetup scale="95" orientation="portrait" r:id="rId12"/>
      <headerFooter alignWithMargins="0">
        <oddFooter>&amp;R&amp;"Book Antiqua,Bold"&amp;8 Page &amp;P of &amp;N</oddFooter>
      </headerFooter>
    </customSheetView>
    <customSheetView guid="{F9FE2C60-2849-4C32-B532-2B1A89FFA9CD}" showGridLines="0">
      <selection activeCell="B16" sqref="B16:E16"/>
      <pageMargins left="0.75" right="0.63" top="0.57999999999999996" bottom="0.6" header="0.34" footer="0.35"/>
      <pageSetup orientation="portrait" r:id="rId13"/>
      <headerFooter alignWithMargins="0">
        <oddFooter>&amp;R&amp;"Book Antiqua,Bold"&amp;8 Page &amp;P of &amp;N</oddFooter>
      </headerFooter>
    </customSheetView>
    <customSheetView guid="{494F6778-23FE-4AAC-B37D-6C7543FC13B9}" showGridLines="0">
      <selection activeCell="B21" sqref="B21:E21"/>
      <pageMargins left="0.75" right="0.63" top="0.57999999999999996" bottom="0.6" header="0.34" footer="0.35"/>
      <pageSetup orientation="portrait" r:id="rId14"/>
      <headerFooter alignWithMargins="0">
        <oddFooter>&amp;R&amp;"Book Antiqua,Bold"&amp;8 Page &amp;P of &amp;N</oddFooter>
      </headerFooter>
    </customSheetView>
    <customSheetView guid="{CD4CA1A8-824A-452F-BDBA-32A47C1B3013}" showGridLines="0" topLeftCell="A5">
      <selection activeCell="B16" sqref="B16"/>
      <pageMargins left="0.75" right="0.63" top="0.57999999999999996" bottom="0.6" header="0.34" footer="0.35"/>
      <pageSetup orientation="portrait" r:id="rId15"/>
      <headerFooter alignWithMargins="0">
        <oddFooter>&amp;R&amp;"Book Antiqua,Bold"&amp;8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6" sqref="B16"/>
      <pageMargins left="0.75" right="0.75" top="0.59" bottom="0.79" header="0.4" footer="0.5"/>
      <pageSetup orientation="portrait" r:id="rId17"/>
      <headerFooter alignWithMargins="0">
        <oddFooter>&amp;L&amp;8Tower Package-P238-TW04, TL associated with Phase-I Generation Project in Orissa (Part-C)&amp;R&amp;"Book Antiqua,Bold"&amp;8Attachment-4(B)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6" sqref="B16"/>
      <pageMargins left="0.75" right="0.63" top="0.57999999999999996" bottom="0.6" header="0.34" footer="0.35"/>
      <pageSetup orientation="portrait" r:id="rId19"/>
      <headerFooter alignWithMargins="0">
        <oddFooter>&amp;R&amp;"Book Antiqua,Bold"&amp;8 Page &amp;P of &amp;N</oddFooter>
      </headerFooter>
    </customSheetView>
    <customSheetView guid="{7A9EA6D6-4DDF-43D9-92E6-C6AFAD14E266}" showGridLines="0">
      <selection activeCell="B21" sqref="B21:E21"/>
      <pageMargins left="0.75" right="0.63" top="0.57999999999999996" bottom="0.6" header="0.34" footer="0.35"/>
      <pageSetup orientation="portrait" r:id="rId20"/>
      <headerFooter alignWithMargins="0">
        <oddFooter>&amp;R&amp;"Book Antiqua,Bold"&amp;8 Page &amp;P of &amp;N</oddFooter>
      </headerFooter>
    </customSheetView>
    <customSheetView guid="{DC28ED1E-3E35-4094-9C2B-5C0A1C1D459C}" showGridLines="0">
      <selection activeCell="B20" sqref="B20:E20"/>
      <pageMargins left="0.75" right="0.63" top="0.57999999999999996" bottom="0.6" header="0.34" footer="0.35"/>
      <pageSetup orientation="portrait" r:id="rId21"/>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75" right="0.63" top="0.57999999999999996" bottom="0.6" header="0.34" footer="0.35"/>
      <pageSetup scale="95" orientation="portrait" r:id="rId22"/>
      <headerFooter alignWithMargins="0">
        <oddFooter>&amp;R&amp;"Book Antiqua,Bold"&amp;8 Page &amp;P of &amp;N</oddFooter>
      </headerFooter>
    </customSheetView>
    <customSheetView guid="{82E8A0F5-0020-4355-95CF-28601763A783}" showPageBreaks="1" showGridLines="0" printArea="1" view="pageBreakPreview" topLeftCell="A7">
      <selection activeCell="B16" sqref="B16:E16"/>
      <pageMargins left="0.75" right="0.63" top="0.57999999999999996" bottom="0.6" header="0.34" footer="0.35"/>
      <pageSetup scale="95" orientation="portrait" r:id="rId23"/>
      <headerFooter alignWithMargins="0">
        <oddFooter>&amp;R&amp;"Book Antiqua,Bold"&amp;8 Page &amp;P of &amp;N</oddFooter>
      </headerFooter>
    </customSheetView>
    <customSheetView guid="{44C1C443-3199-4288-884A-D16AF7B2CD69}" showPageBreaks="1" showGridLines="0" printArea="1" view="pageBreakPreview" topLeftCell="A7">
      <selection activeCell="B16" sqref="B16:E16"/>
      <pageMargins left="0.75" right="0.63" top="0.57999999999999996" bottom="0.6" header="0.34" footer="0.35"/>
      <pageSetup scale="95" orientation="portrait" r:id="rId24"/>
      <headerFooter alignWithMargins="0">
        <oddFooter>&amp;R&amp;"Book Antiqua,Bold"&amp;8 Page &amp;P of &amp;N</oddFooter>
      </headerFooter>
    </customSheetView>
    <customSheetView guid="{CB7CD015-9A92-451A-BEF4-2BC98E3768DD}" showPageBreaks="1" showGridLines="0" printArea="1" view="pageBreakPreview" topLeftCell="A7">
      <selection activeCell="B16" sqref="B16:E16"/>
      <pageMargins left="0.75" right="0.63" top="0.57999999999999996" bottom="0.6" header="0.34" footer="0.35"/>
      <pageSetup scale="95" orientation="portrait" r:id="rId25"/>
      <headerFooter alignWithMargins="0">
        <oddFooter>&amp;R&amp;"Book Antiqua,Bold"&amp;8 Page &amp;P of &amp;N</oddFooter>
      </headerFooter>
    </customSheetView>
    <customSheetView guid="{7A88FC7A-7690-48AB-B789-172043AFADC8}" showPageBreaks="1" showGridLines="0" printArea="1" view="pageBreakPreview" topLeftCell="A19">
      <selection activeCell="B75" sqref="B75:C75"/>
      <pageMargins left="0.75" right="0.63" top="0.57999999999999996" bottom="0.6" header="0.34" footer="0.35"/>
      <pageSetup scale="95" orientation="portrait" r:id="rId26"/>
      <headerFooter alignWithMargins="0">
        <oddFooter>&amp;R&amp;"Book Antiqua,Bold"&amp;8 Page &amp;P of &amp;N</oddFooter>
      </headerFooter>
    </customSheetView>
    <customSheetView guid="{1E2D7167-D6B7-4690-9A83-BF768C4223A4}" showPageBreaks="1" showGridLines="0" printArea="1" view="pageBreakPreview" topLeftCell="A10">
      <selection activeCell="B75" sqref="B75:C75"/>
      <pageMargins left="0.75" right="0.63" top="0.57999999999999996" bottom="0.6" header="0.34" footer="0.35"/>
      <pageSetup scale="95" orientation="portrait" r:id="rId27"/>
      <headerFooter alignWithMargins="0">
        <oddFooter>&amp;R&amp;"Book Antiqua,Bold"&amp;8 Page &amp;P of &amp;N</oddFooter>
      </headerFooter>
    </customSheetView>
    <customSheetView guid="{13A93EBF-985A-49FD-9FE0-DC75D238EC8C}" showPageBreaks="1" showGridLines="0" printArea="1" view="pageBreakPreview">
      <selection activeCell="B16" sqref="B16:E16"/>
      <pageMargins left="0.75" right="0.63" top="0.57999999999999996" bottom="0.6" header="0.34" footer="0.35"/>
      <pageSetup scale="95" orientation="portrait" r:id="rId28"/>
      <headerFooter alignWithMargins="0">
        <oddFooter>&amp;R&amp;"Book Antiqua,Bold"&amp;8 Page &amp;P of &amp;N</oddFooter>
      </headerFooter>
    </customSheetView>
    <customSheetView guid="{BE615921-12B2-47E1-81BB-292B559B4C46}" showPageBreaks="1" showGridLines="0" printArea="1" view="pageBreakPreview" topLeftCell="A3">
      <selection activeCell="B20" sqref="B20:E20"/>
      <pageMargins left="0.75" right="0.63" top="0.57999999999999996" bottom="0.6" header="0.34" footer="0.35"/>
      <pageSetup scale="95" orientation="portrait" r:id="rId29"/>
      <headerFooter alignWithMargins="0">
        <oddFooter>&amp;R&amp;"Book Antiqua,Bold"&amp;8 Page &amp;P of &amp;N</oddFooter>
      </headerFooter>
    </customSheetView>
    <customSheetView guid="{D05C69EC-C4A6-4AED-AFBA-A3044FD4B3FB}" showPageBreaks="1" showGridLines="0" printArea="1" view="pageBreakPreview">
      <selection activeCell="B16" sqref="B16:E21"/>
      <pageMargins left="0.75" right="0.63" top="0.57999999999999996" bottom="0.6" header="0.34" footer="0.35"/>
      <pageSetup scale="95" orientation="portrait" r:id="rId30"/>
      <headerFooter alignWithMargins="0">
        <oddFooter>&amp;R&amp;"Book Antiqua,Bold"&amp;8 Page &amp;P of &amp;N</oddFooter>
      </headerFooter>
    </customSheetView>
    <customSheetView guid="{8CF338B0-8CA3-4AF4-816D-CB7A6D8E33BC}" showPageBreaks="1" showGridLines="0" printArea="1" view="pageBreakPreview">
      <selection activeCell="B16" sqref="B16:E21"/>
      <pageMargins left="0.75" right="0.63" top="0.57999999999999996" bottom="0.6" header="0.34" footer="0.35"/>
      <pageSetup scale="95" orientation="portrait" r:id="rId31"/>
      <headerFooter alignWithMargins="0">
        <oddFooter>&amp;R&amp;"Book Antiqua,Bold"&amp;8 Page &amp;P of &amp;N</oddFooter>
      </headerFooter>
    </customSheetView>
    <customSheetView guid="{B07CB001-8FAF-40AD-8AD5-A65A64B33B35}" showPageBreaks="1" showGridLines="0" printArea="1" view="pageBreakPreview">
      <selection activeCell="B16" sqref="B16:E16"/>
      <pageMargins left="0.75" right="0.63" top="0.57999999999999996" bottom="0.6" header="0.34" footer="0.35"/>
      <pageSetup scale="95" orientation="portrait" r:id="rId32"/>
      <headerFooter alignWithMargins="0">
        <oddFooter>&amp;R&amp;"Book Antiqua,Bold"&amp;8 Page &amp;P of &amp;N</oddFooter>
      </headerFooter>
    </customSheetView>
    <customSheetView guid="{4D67A8FB-66CE-4EFD-8932-C754BE25ED43}" showPageBreaks="1" showGridLines="0" printArea="1" view="pageBreakPreview">
      <selection activeCell="B16" sqref="B16:E16"/>
      <pageMargins left="0.75" right="0.63" top="0.57999999999999996" bottom="0.6" header="0.34" footer="0.35"/>
      <pageSetup scale="95" orientation="portrait" r:id="rId33"/>
      <headerFooter alignWithMargins="0">
        <oddFooter>&amp;R&amp;"Book Antiqua,Bold"&amp;8 Page &amp;P of &amp;N</oddFooter>
      </headerFooter>
    </customSheetView>
    <customSheetView guid="{0D490C87-B003-4943-9825-ACE0B8E7CC06}" showPageBreaks="1" showGridLines="0" printArea="1" view="pageBreakPreview">
      <selection activeCell="B16" sqref="B16:E16"/>
      <pageMargins left="0.75" right="0.63" top="0.57999999999999996" bottom="0.6" header="0.34" footer="0.35"/>
      <pageSetup scale="95" orientation="portrait" r:id="rId34"/>
      <headerFooter alignWithMargins="0">
        <oddFooter>&amp;R&amp;"Book Antiqua,Bold"&amp;8 Page &amp;P of &amp;N</oddFooter>
      </headerFooter>
    </customSheetView>
    <customSheetView guid="{012A8702-091E-4FD1-8E26-12B65B8B3B8C}" showPageBreaks="1" showGridLines="0" printArea="1" view="pageBreakPreview" topLeftCell="A7">
      <selection activeCell="B16" sqref="B16:E16"/>
      <pageMargins left="0.75" right="0.63" top="0.57999999999999996" bottom="0.6" header="0.34" footer="0.35"/>
      <pageSetup scale="95" orientation="portrait" r:id="rId35"/>
      <headerFooter alignWithMargins="0">
        <oddFooter>&amp;R&amp;"Book Antiqua,Bold"&amp;8 Page &amp;P of &amp;N</oddFooter>
      </headerFooter>
    </customSheetView>
    <customSheetView guid="{CD28740F-9825-447C-B887-B18F0232D126}" showPageBreaks="1" showGridLines="0" printArea="1" view="pageBreakPreview">
      <selection activeCell="B16" sqref="B16:E16"/>
      <pageMargins left="0.75" right="0.63" top="0.57999999999999996" bottom="0.6" header="0.34" footer="0.35"/>
      <pageSetup scale="95" orientation="portrait" r:id="rId36"/>
      <headerFooter alignWithMargins="0">
        <oddFooter>&amp;R&amp;"Book Antiqua,Bold"&amp;8 Page &amp;P of &amp;N</oddFooter>
      </headerFooter>
    </customSheetView>
    <customSheetView guid="{0064F3C0-5DFF-4992-B9AD-EC91C5FD9BD7}" showPageBreaks="1" showGridLines="0" printArea="1" view="pageBreakPreview">
      <selection activeCell="B16" sqref="B16:E16"/>
      <pageMargins left="0.75" right="0.63" top="0.57999999999999996" bottom="0.6" header="0.34" footer="0.35"/>
      <pageSetup scale="95" orientation="portrait" r:id="rId37"/>
      <headerFooter alignWithMargins="0">
        <oddFooter>&amp;R&amp;"Book Antiqua,Bold"&amp;8 Page &amp;P of &amp;N</oddFooter>
      </headerFooter>
    </customSheetView>
  </customSheetViews>
  <mergeCells count="14">
    <mergeCell ref="B21:E21"/>
    <mergeCell ref="A15:E15"/>
    <mergeCell ref="B16:E16"/>
    <mergeCell ref="B12:D12"/>
    <mergeCell ref="B17:E17"/>
    <mergeCell ref="B18:E18"/>
    <mergeCell ref="B19:E19"/>
    <mergeCell ref="B9:D9"/>
    <mergeCell ref="B20:E20"/>
    <mergeCell ref="A3:E3"/>
    <mergeCell ref="A5:E5"/>
    <mergeCell ref="B10:D10"/>
    <mergeCell ref="B11:D11"/>
    <mergeCell ref="A8:D8"/>
  </mergeCells>
  <phoneticPr fontId="6" type="noConversion"/>
  <pageMargins left="0.75" right="0.63" top="0.57999999999999996" bottom="0.6" header="0.34" footer="0.35"/>
  <pageSetup scale="95" orientation="portrait" r:id="rId38"/>
  <headerFooter alignWithMargins="0">
    <oddFooter>&amp;R&amp;"Book Antiqua,Bold"&amp;8 Page &amp;P of &amp;N</oddFooter>
  </headerFooter>
  <drawing r:id="rId39"/>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1"/>
  </sheetPr>
  <dimension ref="A1:I29"/>
  <sheetViews>
    <sheetView showGridLines="0" view="pageBreakPreview" zoomScaleNormal="100" zoomScaleSheetLayoutView="100" workbookViewId="0">
      <selection activeCell="E21" sqref="E21"/>
    </sheetView>
  </sheetViews>
  <sheetFormatPr defaultRowHeight="16.5"/>
  <cols>
    <col min="1" max="1" width="12.140625" style="30" customWidth="1"/>
    <col min="2" max="2" width="27.28515625" style="30" customWidth="1"/>
    <col min="3" max="3" width="20.42578125" style="30" customWidth="1"/>
    <col min="4" max="4" width="18.85546875" style="30" customWidth="1"/>
    <col min="5" max="5" width="20" style="30" customWidth="1"/>
    <col min="6" max="7" width="9.140625" style="25"/>
    <col min="8" max="8" width="0" style="25" hidden="1" customWidth="1"/>
    <col min="9" max="16384" width="9.140625" style="26"/>
  </cols>
  <sheetData>
    <row r="1" spans="1:9">
      <c r="A1" s="22" t="str">
        <f>Basic!A3&amp;Basic!B3</f>
        <v>Specification No. :SR-I/C&amp;M/WC-4356(SR1/NT/W-AIS/DOM/B00/25/11800
(RFx: 5002004743)</v>
      </c>
      <c r="B1" s="23"/>
      <c r="C1" s="23"/>
      <c r="D1" s="23"/>
      <c r="E1" s="24" t="str">
        <f>"Attachment-5 "</f>
        <v xml:space="preserve">Attachment-5 </v>
      </c>
    </row>
    <row r="2" spans="1:9" ht="8.1" customHeight="1"/>
    <row r="3" spans="1:9" ht="108.75" customHeight="1">
      <c r="A3" s="855" t="str">
        <f>'Attach 3(JV)'!A3</f>
        <v xml:space="preserve">WC-4356: Augmentation of transformation capacity at 400/220KV Nagarjunasgar substation in Andhrapradesh by 1X500MVA, 400/220KV ICT(4th) and Conversion of 80MVAR fixed line reactor at Nellore end on Vijayawada- Nellore 400KV D/C line(line-2) to switchable line reactor along with NGR and its bypassing scheme </v>
      </c>
      <c r="B3" s="855"/>
      <c r="C3" s="855"/>
      <c r="D3" s="855"/>
      <c r="E3" s="855"/>
      <c r="F3" s="27"/>
      <c r="G3" s="28"/>
      <c r="H3" s="27"/>
    </row>
    <row r="4" spans="1:9" ht="3" customHeight="1">
      <c r="A4" s="29"/>
      <c r="H4" s="31"/>
      <c r="I4" s="10"/>
    </row>
    <row r="5" spans="1:9" ht="20.100000000000001" customHeight="1">
      <c r="A5" s="638" t="s">
        <v>635</v>
      </c>
      <c r="B5" s="638"/>
      <c r="C5" s="638"/>
      <c r="D5" s="638"/>
      <c r="E5" s="638"/>
      <c r="F5" s="32"/>
      <c r="H5" s="31"/>
      <c r="I5" s="10"/>
    </row>
    <row r="6" spans="1:9" ht="8.1" customHeight="1">
      <c r="A6" s="33"/>
      <c r="H6" s="31"/>
      <c r="I6" s="10"/>
    </row>
    <row r="7" spans="1:9" ht="20.100000000000001" customHeight="1">
      <c r="A7" s="34" t="str">
        <f>'Attach 3(JV)'!A7</f>
        <v>Bidder’s Name and Address :</v>
      </c>
      <c r="B7" s="33"/>
      <c r="C7" s="33"/>
      <c r="D7" s="14" t="str">
        <f>'Attach 3(JV)'!E7</f>
        <v>To:</v>
      </c>
      <c r="H7" s="31"/>
      <c r="I7" s="10"/>
    </row>
    <row r="8" spans="1:9" ht="36" customHeight="1">
      <c r="A8" s="636" t="str">
        <f>'Attach 3(JV)'!A8</f>
        <v/>
      </c>
      <c r="B8" s="636"/>
      <c r="C8" s="636"/>
      <c r="D8" s="11" t="str">
        <f>'Attach 3(JV)'!E8</f>
        <v>Contract &amp; Materials Dept.,</v>
      </c>
      <c r="H8" s="31"/>
      <c r="I8" s="10"/>
    </row>
    <row r="9" spans="1:9" ht="20.100000000000001" customHeight="1">
      <c r="A9" s="12" t="s">
        <v>353</v>
      </c>
      <c r="B9" s="640" t="str">
        <f>'Attach 3(JV)'!B9</f>
        <v/>
      </c>
      <c r="C9" s="640"/>
      <c r="D9" s="11" t="str">
        <f>'Attach 3(JV)'!E9</f>
        <v>Power Grid Corporation of India Ltd.,</v>
      </c>
      <c r="H9" s="31"/>
      <c r="I9" s="10"/>
    </row>
    <row r="10" spans="1:9" ht="20.100000000000001" customHeight="1">
      <c r="A10" s="12" t="s">
        <v>354</v>
      </c>
      <c r="B10" s="640" t="str">
        <f>'Attach 3(JV)'!B10</f>
        <v/>
      </c>
      <c r="C10" s="640"/>
      <c r="D10" s="11" t="str">
        <f>'Attach 3(JV)'!E10</f>
        <v>Kavadiguda Main Road,</v>
      </c>
      <c r="H10" s="31"/>
      <c r="I10" s="10"/>
    </row>
    <row r="11" spans="1:9" ht="20.100000000000001" customHeight="1">
      <c r="B11" s="640" t="str">
        <f>'Attach 3(JV)'!B11</f>
        <v/>
      </c>
      <c r="C11" s="640"/>
      <c r="D11" s="11" t="str">
        <f>'Attach 3(JV)'!E11</f>
        <v>Secunderabad -500080.</v>
      </c>
    </row>
    <row r="12" spans="1:9" ht="9.75" customHeight="1">
      <c r="A12" s="33"/>
      <c r="B12" s="640" t="str">
        <f>'Attach 3(JV)'!B12</f>
        <v/>
      </c>
      <c r="C12" s="640"/>
      <c r="D12" s="11"/>
    </row>
    <row r="13" spans="1:9" ht="21" customHeight="1">
      <c r="A13" s="33"/>
      <c r="B13" s="263"/>
      <c r="C13" s="263"/>
      <c r="D13" s="11"/>
    </row>
    <row r="14" spans="1:9" ht="17.25" customHeight="1">
      <c r="A14" s="296" t="s">
        <v>347</v>
      </c>
      <c r="B14" s="296"/>
      <c r="C14" s="296"/>
      <c r="D14" s="296"/>
      <c r="E14" s="296"/>
    </row>
    <row r="15" spans="1:9" ht="54" customHeight="1">
      <c r="A15" s="865" t="s">
        <v>489</v>
      </c>
      <c r="B15" s="865"/>
      <c r="C15" s="865"/>
      <c r="D15" s="865"/>
      <c r="E15" s="865"/>
    </row>
    <row r="16" spans="1:9" ht="37.5" customHeight="1">
      <c r="A16" s="866" t="s">
        <v>351</v>
      </c>
      <c r="B16" s="866" t="s">
        <v>367</v>
      </c>
      <c r="C16" s="866" t="s">
        <v>369</v>
      </c>
      <c r="D16" s="868" t="s">
        <v>370</v>
      </c>
      <c r="E16" s="869"/>
    </row>
    <row r="17" spans="1:8" ht="38.25" customHeight="1">
      <c r="A17" s="867"/>
      <c r="B17" s="867"/>
      <c r="C17" s="867"/>
      <c r="D17" s="326" t="s">
        <v>371</v>
      </c>
      <c r="E17" s="326" t="s">
        <v>103</v>
      </c>
    </row>
    <row r="18" spans="1:8" ht="26.25" customHeight="1">
      <c r="A18" s="327">
        <v>1</v>
      </c>
      <c r="B18" s="328"/>
      <c r="C18" s="328"/>
      <c r="D18" s="328"/>
      <c r="E18" s="328"/>
    </row>
    <row r="19" spans="1:8" ht="25.5" customHeight="1">
      <c r="A19" s="329">
        <v>2</v>
      </c>
      <c r="B19" s="330"/>
      <c r="C19" s="330"/>
      <c r="D19" s="330"/>
      <c r="E19" s="330"/>
    </row>
    <row r="20" spans="1:8" ht="26.25" customHeight="1">
      <c r="A20" s="329">
        <v>3</v>
      </c>
      <c r="B20" s="330"/>
      <c r="C20" s="330"/>
      <c r="D20" s="330"/>
      <c r="E20" s="330"/>
      <c r="H20" s="25" t="b">
        <v>1</v>
      </c>
    </row>
    <row r="21" spans="1:8" ht="27" customHeight="1">
      <c r="A21" s="329">
        <v>4</v>
      </c>
      <c r="B21" s="330"/>
      <c r="C21" s="330"/>
      <c r="D21" s="330"/>
      <c r="E21" s="330"/>
    </row>
    <row r="22" spans="1:8" ht="43.5" customHeight="1">
      <c r="A22" s="331">
        <v>5</v>
      </c>
      <c r="B22" s="332"/>
      <c r="C22" s="332"/>
      <c r="D22" s="332"/>
      <c r="E22" s="332"/>
    </row>
    <row r="23" spans="1:8" ht="27.75" customHeight="1">
      <c r="A23" s="859" t="s">
        <v>557</v>
      </c>
      <c r="B23" s="860"/>
      <c r="C23" s="860"/>
      <c r="D23" s="860"/>
      <c r="E23" s="861"/>
    </row>
    <row r="24" spans="1:8" ht="9.75" customHeight="1">
      <c r="A24" s="862"/>
      <c r="B24" s="863"/>
      <c r="C24" s="863"/>
      <c r="D24" s="863"/>
      <c r="E24" s="864"/>
    </row>
    <row r="25" spans="1:8">
      <c r="A25" s="178"/>
      <c r="B25" s="178"/>
      <c r="C25" s="178"/>
      <c r="D25" s="178"/>
      <c r="E25" s="178"/>
      <c r="F25" s="35"/>
      <c r="G25" s="35"/>
      <c r="H25" s="35"/>
    </row>
    <row r="26" spans="1:8" ht="11.25" customHeight="1">
      <c r="C26" s="38"/>
      <c r="F26" s="35"/>
      <c r="G26" s="35"/>
      <c r="H26" s="35"/>
    </row>
    <row r="27" spans="1:8" ht="15.95" customHeight="1">
      <c r="A27" s="37" t="s">
        <v>6</v>
      </c>
      <c r="B27" s="72" t="str">
        <f>'Attach 3(JV)'!B24</f>
        <v/>
      </c>
      <c r="C27" s="38" t="s">
        <v>4</v>
      </c>
      <c r="D27" s="262" t="str">
        <f>'Attach 3(JV)'!E24</f>
        <v/>
      </c>
    </row>
    <row r="28" spans="1:8" ht="15.95" customHeight="1">
      <c r="A28" s="37" t="s">
        <v>7</v>
      </c>
      <c r="B28" s="262" t="str">
        <f>'Attach 3(JV)'!B25</f>
        <v/>
      </c>
      <c r="C28" s="38" t="s">
        <v>5</v>
      </c>
      <c r="D28" s="262" t="str">
        <f>'Attach 3(JV)'!E25</f>
        <v/>
      </c>
    </row>
    <row r="29" spans="1:8" ht="15.95" customHeight="1">
      <c r="A29" s="26"/>
      <c r="B29" s="26"/>
      <c r="C29" s="38"/>
      <c r="D29" s="26"/>
      <c r="E29" s="26"/>
    </row>
  </sheetData>
  <sheetProtection algorithmName="SHA-512" hashValue="TQRqbU10oY63L6N1qhAoHkSdziRyZ/CizJUxGRgzWguDuGUR5ZPcHsspmVT1rmXghInNx100YVZUrFasNI1yEw==" saltValue="u6lmjh7H9ob/ZClMvtDfEg==" spinCount="100000" sheet="1" formatColumns="0" formatRows="0" selectLockedCells="1"/>
  <customSheetViews>
    <customSheetView guid="{298F032C-06C2-4CBE-91F6-31626F220A05}" showPageBreaks="1" showGridLines="0" printArea="1" hiddenColumns="1" view="pageBreakPreview">
      <selection activeCell="E21" sqref="E21"/>
      <pageMargins left="0.75" right="0.46" top="0.4" bottom="0.47" header="0.26" footer="0.28999999999999998"/>
      <pageSetup scale="89" orientation="portrait" r:id="rId1"/>
      <headerFooter alignWithMargins="0">
        <oddFooter>&amp;R&amp;"Book Antiqua,Bold"&amp;8 Page &amp;P of &amp;N</oddFooter>
      </headerFooter>
    </customSheetView>
    <customSheetView guid="{345DC493-E4B0-4F0D-8EB4-6A65D801E281}" showPageBreaks="1" showGridLines="0" printArea="1" hiddenColumns="1" view="pageBreakPreview" topLeftCell="A7">
      <selection activeCell="B18" sqref="B18"/>
      <pageMargins left="0.75" right="0.46" top="0.4" bottom="0.47" header="0.26" footer="0.28999999999999998"/>
      <pageSetup scale="89" orientation="portrait" r:id="rId2"/>
      <headerFooter alignWithMargins="0">
        <oddFooter>&amp;R&amp;"Book Antiqua,Bold"&amp;8 Page &amp;P of &amp;N</oddFooter>
      </headerFooter>
    </customSheetView>
    <customSheetView guid="{35C772BD-8F05-4A18-BEC8-6AF744E22539}" showPageBreaks="1" showGridLines="0" printArea="1" hiddenColumns="1" view="pageBreakPreview">
      <selection activeCell="B18" sqref="B18"/>
      <pageMargins left="0.75" right="0.46" top="0.4" bottom="0.47" header="0.26" footer="0.28999999999999998"/>
      <pageSetup scale="89" orientation="portrait" r:id="rId3"/>
      <headerFooter alignWithMargins="0">
        <oddFooter>&amp;R&amp;"Book Antiqua,Bold"&amp;8 Page &amp;P of &amp;N</oddFooter>
      </headerFooter>
    </customSheetView>
    <customSheetView guid="{FC200EB0-6614-47DB-96CE-7610471486D9}" showPageBreaks="1" showGridLines="0" printArea="1" hiddenColumns="1" view="pageBreakPreview" topLeftCell="A10">
      <selection activeCell="B18" sqref="B18"/>
      <pageMargins left="0.75" right="0.46" top="0.4" bottom="0.47" header="0.26" footer="0.28999999999999998"/>
      <pageSetup scale="89" orientation="portrait" r:id="rId4"/>
      <headerFooter alignWithMargins="0">
        <oddFooter>&amp;R&amp;"Book Antiqua,Bold"&amp;8 Page &amp;P of &amp;N</oddFooter>
      </headerFooter>
    </customSheetView>
    <customSheetView guid="{010B040B-83D1-42E5-9354-A9BE9113BDAC}" showPageBreaks="1" showGridLines="0" printArea="1" hiddenColumns="1" view="pageBreakPreview" topLeftCell="A4">
      <selection activeCell="D21" sqref="D21"/>
      <pageMargins left="0.75" right="0.46" top="0.4" bottom="0.47" header="0.26" footer="0.28999999999999998"/>
      <pageSetup scale="89" orientation="portrait" r:id="rId5"/>
      <headerFooter alignWithMargins="0">
        <oddFooter>&amp;R&amp;"Book Antiqua,Bold"&amp;8 Page &amp;P of &amp;N</oddFooter>
      </headerFooter>
    </customSheetView>
    <customSheetView guid="{77353208-2D17-4D2E-ADE3-4F168F350B73}" showPageBreaks="1" showGridLines="0" printArea="1" hiddenColumns="1" view="pageBreakPreview">
      <selection activeCell="B18" sqref="B18"/>
      <pageMargins left="0.75" right="0.46" top="0.4" bottom="0.47" header="0.26" footer="0.28999999999999998"/>
      <pageSetup scale="89" orientation="portrait" r:id="rId6"/>
      <headerFooter alignWithMargins="0">
        <oddFooter>&amp;R&amp;"Book Antiqua,Bold"&amp;8 Page &amp;P of &amp;N</oddFooter>
      </headerFooter>
    </customSheetView>
    <customSheetView guid="{1F125E51-1799-42D0-B41E-DC039BB17D59}" showPageBreaks="1" showGridLines="0" printArea="1" hiddenRows="1" hiddenColumns="1" view="pageBreakPreview" topLeftCell="A8">
      <selection activeCell="B18" sqref="B18"/>
      <pageMargins left="0.75" right="0.46" top="0.4" bottom="0.47" header="0.26" footer="0.28999999999999998"/>
      <pageSetup scale="89" orientation="portrait" r:id="rId7"/>
      <headerFooter alignWithMargins="0">
        <oddFooter>&amp;R&amp;"Book Antiqua,Bold"&amp;8 Page &amp;P of &amp;N</oddFooter>
      </headerFooter>
    </customSheetView>
    <customSheetView guid="{14C32814-5A59-4863-9FB1-822FBB75D7D1}" showPageBreaks="1" showGridLines="0" printArea="1" hiddenRows="1" hiddenColumns="1" view="pageBreakPreview" topLeftCell="A7">
      <selection activeCell="B29" sqref="B29"/>
      <pageMargins left="0.75" right="0.46" top="0.4" bottom="0.47" header="0.26" footer="0.28999999999999998"/>
      <pageSetup scale="89" orientation="portrait" r:id="rId8"/>
      <headerFooter alignWithMargins="0">
        <oddFooter>&amp;R&amp;"Book Antiqua,Bold"&amp;8 Page &amp;P of &amp;N</oddFooter>
      </headerFooter>
    </customSheetView>
    <customSheetView guid="{AA750348-930C-43DE-ADD0-8D60980F5013}" showPageBreaks="1" showGridLines="0" printArea="1" hiddenRows="1" hiddenColumns="1" view="pageBreakPreview" topLeftCell="A11">
      <selection activeCell="C30" sqref="C30"/>
      <pageMargins left="0.75" right="0.46" top="0.4" bottom="0.47" header="0.26" footer="0.28999999999999998"/>
      <pageSetup scale="89" orientation="portrait" r:id="rId9"/>
      <headerFooter alignWithMargins="0">
        <oddFooter>&amp;R&amp;"Book Antiqua,Bold"&amp;8 Page &amp;P of &amp;N</oddFooter>
      </headerFooter>
    </customSheetView>
    <customSheetView guid="{CFBF18EC-8277-4311-991B-395AF21BB33B}" showPageBreaks="1" showGridLines="0" printArea="1" hiddenRows="1" hiddenColumns="1" view="pageBreakPreview" topLeftCell="A11">
      <selection activeCell="C30" sqref="C30"/>
      <pageMargins left="0.75" right="0.46" top="0.4" bottom="0.47" header="0.26" footer="0.28999999999999998"/>
      <pageSetup scale="89" orientation="portrait" r:id="rId10"/>
      <headerFooter alignWithMargins="0">
        <oddFooter>&amp;R&amp;"Book Antiqua,Bold"&amp;8 Page &amp;P of &amp;N</oddFooter>
      </headerFooter>
    </customSheetView>
    <customSheetView guid="{82C64B11-1F50-45B5-B7BB-9F1DC733C833}" showPageBreaks="1" showGridLines="0" printArea="1" hiddenRows="1" hiddenColumns="1" view="pageBreakPreview" topLeftCell="A17">
      <selection activeCell="C22" sqref="C22"/>
      <pageMargins left="0.75" right="0.46" top="0.4" bottom="0.47" header="0.26" footer="0.28999999999999998"/>
      <pageSetup scale="95" orientation="portrait" r:id="rId11"/>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12"/>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75" right="0.46" top="0.4" bottom="0.47" header="0.26" footer="0.28999999999999998"/>
      <pageSetup orientation="portrait" r:id="rId13"/>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75" right="0.46" top="0.4" bottom="0.47" header="0.26" footer="0.28999999999999998"/>
      <pageSetup orientation="portrait" r:id="rId14"/>
      <headerFooter alignWithMargins="0">
        <oddFooter>&amp;R&amp;"Book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75" right="0.46" top="0.4" bottom="0.47" header="0.26" footer="0.28999999999999998"/>
      <pageSetup orientation="portrait" r:id="rId15"/>
      <headerFooter alignWithMargins="0">
        <oddFooter>&amp;R&amp;"Book Antiqua,Bold"&amp;8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17"/>
      <headerFooter alignWithMargins="0">
        <oddFooter>&amp;L&amp;8Tower Package-P238-TW04, TL associated with Phase-I Generation Project in Orissa (Part-C)&amp;R&amp;"Book Antiqua,Bold"&amp;8Attachment-5 TW04  /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18"/>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B17" sqref="B17"/>
      <rowBreaks count="1" manualBreakCount="1">
        <brk id="70" max="4" man="1"/>
      </rowBreaks>
      <pageMargins left="0.75" right="0.46" top="0.4" bottom="0.47" header="0.26" footer="0.28999999999999998"/>
      <pageSetup orientation="portrait" r:id="rId19"/>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75" right="0.46" top="0.4" bottom="0.47" header="0.26" footer="0.28999999999999998"/>
      <pageSetup orientation="portrait" r:id="rId20"/>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75" right="0.46" top="0.4" bottom="0.47" header="0.26" footer="0.28999999999999998"/>
      <pageSetup orientation="portrait" r:id="rId21"/>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75" right="0.46" top="0.4" bottom="0.47" header="0.26" footer="0.28999999999999998"/>
      <pageSetup scale="95" orientation="portrait" r:id="rId22"/>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11">
      <selection activeCell="B17" sqref="B17"/>
      <rowBreaks count="1" manualBreakCount="1">
        <brk id="72" max="4" man="1"/>
      </rowBreaks>
      <pageMargins left="0.75" right="0.46" top="0.4" bottom="0.47" header="0.26" footer="0.28999999999999998"/>
      <pageSetup scale="95" orientation="portrait" r:id="rId23"/>
      <headerFooter alignWithMargins="0">
        <oddFooter>&amp;R&amp;"Book Antiqua,Bold"&amp;8 Page &amp;P of &amp;N</oddFooter>
      </headerFooter>
    </customSheetView>
    <customSheetView guid="{44C1C443-3199-4288-884A-D16AF7B2CD69}" showPageBreaks="1" showGridLines="0" printArea="1" hiddenRows="1" hiddenColumns="1" view="pageBreakPreview" topLeftCell="A16">
      <selection activeCell="B29" sqref="B29"/>
      <pageMargins left="0.75" right="0.46" top="0.4" bottom="0.47" header="0.26" footer="0.28999999999999998"/>
      <pageSetup scale="95" orientation="portrait" r:id="rId24"/>
      <headerFooter alignWithMargins="0">
        <oddFooter>&amp;R&amp;"Book Antiqua,Bold"&amp;8 Page &amp;P of &amp;N</oddFooter>
      </headerFooter>
    </customSheetView>
    <customSheetView guid="{CB7CD015-9A92-451A-BEF4-2BC98E3768DD}" showPageBreaks="1" showGridLines="0" printArea="1" hiddenRows="1" hiddenColumns="1" view="pageBreakPreview" topLeftCell="A24">
      <selection activeCell="B29" sqref="B29"/>
      <pageMargins left="0.75" right="0.46" top="0.4" bottom="0.47" header="0.26" footer="0.28999999999999998"/>
      <pageSetup scale="95" orientation="portrait" r:id="rId25"/>
      <headerFooter alignWithMargins="0">
        <oddFooter>&amp;R&amp;"Book Antiqua,Bold"&amp;8 Page &amp;P of &amp;N</oddFooter>
      </headerFooter>
    </customSheetView>
    <customSheetView guid="{7A88FC7A-7690-48AB-B789-172043AFADC8}" showPageBreaks="1" showGridLines="0" printArea="1" hiddenRows="1" hiddenColumns="1" view="pageBreakPreview" topLeftCell="A20">
      <selection activeCell="B18" sqref="B18"/>
      <pageMargins left="0.75" right="0.46" top="0.4" bottom="0.47" header="0.26" footer="0.28999999999999998"/>
      <pageSetup scale="89" orientation="portrait" r:id="rId26"/>
      <headerFooter alignWithMargins="0">
        <oddFooter>&amp;R&amp;"Book Antiqua,Bold"&amp;8 Page &amp;P of &amp;N</oddFooter>
      </headerFooter>
    </customSheetView>
    <customSheetView guid="{1E2D7167-D6B7-4690-9A83-BF768C4223A4}" showPageBreaks="1" showGridLines="0" printArea="1" hiddenRows="1" hiddenColumns="1" view="pageBreakPreview" topLeftCell="A11">
      <selection activeCell="C30" sqref="C30"/>
      <pageMargins left="0.75" right="0.46" top="0.4" bottom="0.47" header="0.26" footer="0.28999999999999998"/>
      <pageSetup scale="89" orientation="portrait" r:id="rId27"/>
      <headerFooter alignWithMargins="0">
        <oddFooter>&amp;R&amp;"Book Antiqua,Bold"&amp;8 Page &amp;P of &amp;N</oddFooter>
      </headerFooter>
    </customSheetView>
    <customSheetView guid="{13A93EBF-985A-49FD-9FE0-DC75D238EC8C}" showPageBreaks="1" showGridLines="0" printArea="1" hiddenRows="1" hiddenColumns="1" view="pageBreakPreview">
      <selection activeCell="B18" sqref="B18:E22"/>
      <pageMargins left="0.75" right="0.46" top="0.4" bottom="0.47" header="0.26" footer="0.28999999999999998"/>
      <pageSetup scale="89" orientation="portrait" r:id="rId28"/>
      <headerFooter alignWithMargins="0">
        <oddFooter>&amp;R&amp;"Book Antiqua,Bold"&amp;8 Page &amp;P of &amp;N</oddFooter>
      </headerFooter>
    </customSheetView>
    <customSheetView guid="{BE615921-12B2-47E1-81BB-292B559B4C46}" showPageBreaks="1" showGridLines="0" printArea="1" hiddenRows="1" hiddenColumns="1" view="pageBreakPreview">
      <selection activeCell="D19" sqref="D19"/>
      <pageMargins left="0.75" right="0.46" top="0.4" bottom="0.47" header="0.26" footer="0.28999999999999998"/>
      <pageSetup scale="89" orientation="portrait" r:id="rId29"/>
      <headerFooter alignWithMargins="0">
        <oddFooter>&amp;R&amp;"Book Antiqua,Bold"&amp;8 Page &amp;P of &amp;N</oddFooter>
      </headerFooter>
    </customSheetView>
    <customSheetView guid="{D05C69EC-C4A6-4AED-AFBA-A3044FD4B3FB}" showPageBreaks="1" showGridLines="0" printArea="1" hiddenRows="1" hiddenColumns="1" view="pageBreakPreview" topLeftCell="A8">
      <selection activeCell="B18" sqref="B18"/>
      <pageMargins left="0.75" right="0.46" top="0.4" bottom="0.47" header="0.26" footer="0.28999999999999998"/>
      <pageSetup scale="89" orientation="portrait" r:id="rId30"/>
      <headerFooter alignWithMargins="0">
        <oddFooter>&amp;R&amp;"Book Antiqua,Bold"&amp;8 Page &amp;P of &amp;N</oddFooter>
      </headerFooter>
    </customSheetView>
    <customSheetView guid="{8CF338B0-8CA3-4AF4-816D-CB7A6D8E33BC}" showPageBreaks="1" showGridLines="0" printArea="1" hiddenRows="1" hiddenColumns="1" view="pageBreakPreview" topLeftCell="A23">
      <selection activeCell="B18" sqref="B18"/>
      <pageMargins left="0.75" right="0.46" top="0.4" bottom="0.47" header="0.26" footer="0.28999999999999998"/>
      <pageSetup scale="89" orientation="portrait" r:id="rId31"/>
      <headerFooter alignWithMargins="0">
        <oddFooter>&amp;R&amp;"Book Antiqua,Bold"&amp;8 Page &amp;P of &amp;N</oddFooter>
      </headerFooter>
    </customSheetView>
    <customSheetView guid="{B07CB001-8FAF-40AD-8AD5-A65A64B33B35}" showPageBreaks="1" showGridLines="0" printArea="1" hiddenColumns="1" view="pageBreakPreview">
      <selection activeCell="B18" sqref="B18"/>
      <pageMargins left="0.75" right="0.46" top="0.4" bottom="0.47" header="0.26" footer="0.28999999999999998"/>
      <pageSetup scale="89" orientation="portrait" r:id="rId32"/>
      <headerFooter alignWithMargins="0">
        <oddFooter>&amp;R&amp;"Book Antiqua,Bold"&amp;8 Page &amp;P of &amp;N</oddFooter>
      </headerFooter>
    </customSheetView>
    <customSheetView guid="{4D67A8FB-66CE-4EFD-8932-C754BE25ED43}" showPageBreaks="1" showGridLines="0" printArea="1" hiddenColumns="1" view="pageBreakPreview">
      <selection activeCell="B18" sqref="B18"/>
      <pageMargins left="0.75" right="0.46" top="0.4" bottom="0.47" header="0.26" footer="0.28999999999999998"/>
      <pageSetup scale="89" orientation="portrait" r:id="rId33"/>
      <headerFooter alignWithMargins="0">
        <oddFooter>&amp;R&amp;"Book Antiqua,Bold"&amp;8 Page &amp;P of &amp;N</oddFooter>
      </headerFooter>
    </customSheetView>
    <customSheetView guid="{0D490C87-B003-4943-9825-ACE0B8E7CC06}" showPageBreaks="1" showGridLines="0" printArea="1" hiddenColumns="1" view="pageBreakPreview" topLeftCell="A7">
      <selection activeCell="B18" sqref="B18"/>
      <pageMargins left="0.75" right="0.46" top="0.4" bottom="0.47" header="0.26" footer="0.28999999999999998"/>
      <pageSetup scale="89" orientation="portrait" r:id="rId34"/>
      <headerFooter alignWithMargins="0">
        <oddFooter>&amp;R&amp;"Book Antiqua,Bold"&amp;8 Page &amp;P of &amp;N</oddFooter>
      </headerFooter>
    </customSheetView>
    <customSheetView guid="{012A8702-091E-4FD1-8E26-12B65B8B3B8C}" showPageBreaks="1" showGridLines="0" printArea="1" hiddenColumns="1" view="pageBreakPreview" topLeftCell="A4">
      <selection activeCell="D21" sqref="D21"/>
      <pageMargins left="0.75" right="0.46" top="0.4" bottom="0.47" header="0.26" footer="0.28999999999999998"/>
      <pageSetup scale="89" orientation="portrait" r:id="rId35"/>
      <headerFooter alignWithMargins="0">
        <oddFooter>&amp;R&amp;"Book Antiqua,Bold"&amp;8 Page &amp;P of &amp;N</oddFooter>
      </headerFooter>
    </customSheetView>
    <customSheetView guid="{CD28740F-9825-447C-B887-B18F0232D126}" showPageBreaks="1" showGridLines="0" printArea="1" hiddenColumns="1" view="pageBreakPreview">
      <selection activeCell="B18" sqref="B18"/>
      <pageMargins left="0.75" right="0.46" top="0.4" bottom="0.47" header="0.26" footer="0.28999999999999998"/>
      <pageSetup scale="89" orientation="portrait" r:id="rId36"/>
      <headerFooter alignWithMargins="0">
        <oddFooter>&amp;R&amp;"Book Antiqua,Bold"&amp;8 Page &amp;P of &amp;N</oddFooter>
      </headerFooter>
    </customSheetView>
    <customSheetView guid="{0064F3C0-5DFF-4992-B9AD-EC91C5FD9BD7}" showPageBreaks="1" showGridLines="0" printArea="1" hiddenColumns="1" view="pageBreakPreview">
      <selection activeCell="E21" sqref="E21"/>
      <pageMargins left="0.75" right="0.46" top="0.4" bottom="0.47" header="0.26" footer="0.28999999999999998"/>
      <pageSetup scale="89" orientation="portrait" r:id="rId37"/>
      <headerFooter alignWithMargins="0">
        <oddFooter>&amp;R&amp;"Book Antiqua,Bold"&amp;8 Page &amp;P of &amp;N</oddFooter>
      </headerFooter>
    </customSheetView>
  </customSheetViews>
  <mergeCells count="13">
    <mergeCell ref="B11:C11"/>
    <mergeCell ref="B12:C12"/>
    <mergeCell ref="A3:E3"/>
    <mergeCell ref="A5:E5"/>
    <mergeCell ref="B9:C9"/>
    <mergeCell ref="B10:C10"/>
    <mergeCell ref="A8:C8"/>
    <mergeCell ref="A23:E24"/>
    <mergeCell ref="A15:E15"/>
    <mergeCell ref="A16:A17"/>
    <mergeCell ref="B16:B17"/>
    <mergeCell ref="C16:C17"/>
    <mergeCell ref="D16:E16"/>
  </mergeCells>
  <phoneticPr fontId="6" type="noConversion"/>
  <pageMargins left="0.75" right="0.46" top="0.4" bottom="0.47" header="0.26" footer="0.28999999999999998"/>
  <pageSetup scale="89" orientation="portrait" r:id="rId38"/>
  <headerFooter alignWithMargins="0">
    <oddFooter>&amp;R&amp;"Book Antiqua,Bold"&amp;8 Page &amp;P of &amp;N</oddFooter>
  </headerFooter>
  <drawing r:id="rId39"/>
  <legacyDrawing r:id="rId40"/>
  <mc:AlternateContent xmlns:mc="http://schemas.openxmlformats.org/markup-compatibility/2006">
    <mc:Choice Requires="x14">
      <controls>
        <mc:AlternateContent xmlns:mc="http://schemas.openxmlformats.org/markup-compatibility/2006">
          <mc:Choice Requires="x14">
            <control shapeId="9235" r:id="rId41" name="Check Box 19">
              <controlPr defaultSize="0" print="0" autoFill="0" autoLine="0" autoPict="0">
                <anchor moveWithCells="1">
                  <from>
                    <xdr:col>4</xdr:col>
                    <xdr:colOff>914400</xdr:colOff>
                    <xdr:row>24</xdr:row>
                    <xdr:rowOff>0</xdr:rowOff>
                  </from>
                  <to>
                    <xdr:col>4</xdr:col>
                    <xdr:colOff>1219200</xdr:colOff>
                    <xdr:row>25</xdr:row>
                    <xdr:rowOff>133350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dimension ref="A1:E29"/>
  <sheetViews>
    <sheetView view="pageBreakPreview" zoomScaleNormal="100" zoomScaleSheetLayoutView="100" workbookViewId="0">
      <selection activeCell="B17" sqref="B17"/>
    </sheetView>
  </sheetViews>
  <sheetFormatPr defaultRowHeight="13.5"/>
  <cols>
    <col min="1" max="1" width="16.7109375" customWidth="1"/>
    <col min="2" max="2" width="17.85546875" customWidth="1"/>
    <col min="3" max="3" width="23.85546875" customWidth="1"/>
    <col min="4" max="4" width="23.28515625" customWidth="1"/>
    <col min="5" max="5" width="23" customWidth="1"/>
    <col min="6" max="6" width="9.85546875" customWidth="1"/>
  </cols>
  <sheetData>
    <row r="1" spans="1:5" ht="16.5">
      <c r="A1" s="91" t="str">
        <f>Basic!A3&amp;Basic!B3</f>
        <v>Specification No. :SR-I/C&amp;M/WC-4356(SR1/NT/W-AIS/DOM/B00/25/11800
(RFx: 5002004743)</v>
      </c>
      <c r="B1" s="335"/>
      <c r="C1" s="335"/>
      <c r="D1" s="335"/>
      <c r="E1" s="336" t="s">
        <v>494</v>
      </c>
    </row>
    <row r="2" spans="1:5" ht="15.75">
      <c r="A2" s="337"/>
      <c r="B2" s="304"/>
      <c r="C2" s="304"/>
      <c r="D2" s="304"/>
      <c r="E2" s="338"/>
    </row>
    <row r="3" spans="1:5" ht="103.5" customHeight="1">
      <c r="A3" s="855" t="str">
        <f>'Attach 3(JV)'!A3</f>
        <v xml:space="preserve">WC-4356: Augmentation of transformation capacity at 400/220KV Nagarjunasgar substation in Andhrapradesh by 1X500MVA, 400/220KV ICT(4th) and Conversion of 80MVAR fixed line reactor at Nellore end on Vijayawada- Nellore 400KV D/C line(line-2) to switchable line reactor along with NGR and its bypassing scheme </v>
      </c>
      <c r="B3" s="855"/>
      <c r="C3" s="855"/>
      <c r="D3" s="855"/>
      <c r="E3" s="855"/>
    </row>
    <row r="4" spans="1:5" ht="36.75" customHeight="1">
      <c r="A4" s="877" t="s">
        <v>58</v>
      </c>
      <c r="B4" s="878"/>
      <c r="C4" s="878"/>
      <c r="D4" s="878"/>
      <c r="E4" s="879"/>
    </row>
    <row r="5" spans="1:5" ht="15.75" customHeight="1">
      <c r="A5" s="339"/>
      <c r="B5" s="304"/>
      <c r="C5" s="304"/>
      <c r="D5" s="304"/>
      <c r="E5" s="338"/>
    </row>
    <row r="6" spans="1:5" ht="16.5">
      <c r="A6" s="340" t="str">
        <f>'Attach 3(JV)'!A7</f>
        <v>Bidder’s Name and Address :</v>
      </c>
      <c r="B6" s="33"/>
      <c r="C6" s="33"/>
      <c r="D6" s="14" t="str">
        <f>'Attach 3(JV)'!E7</f>
        <v>To:</v>
      </c>
      <c r="E6" s="289"/>
    </row>
    <row r="7" spans="1:5" ht="16.5">
      <c r="A7" s="876" t="str">
        <f>'Attach 3(JV)'!A8</f>
        <v/>
      </c>
      <c r="B7" s="636"/>
      <c r="C7" s="636"/>
      <c r="D7" s="11" t="str">
        <f>'Attach 3(JV)'!E8</f>
        <v>Contract &amp; Materials Dept.,</v>
      </c>
      <c r="E7" s="289"/>
    </row>
    <row r="8" spans="1:5" ht="16.5">
      <c r="A8" s="341" t="s">
        <v>353</v>
      </c>
      <c r="B8" s="640" t="str">
        <f>'Attach 3(JV)'!B9</f>
        <v/>
      </c>
      <c r="C8" s="640"/>
      <c r="D8" s="11" t="str">
        <f>'Attach 3(JV)'!E9</f>
        <v>Power Grid Corporation of India Ltd.,</v>
      </c>
      <c r="E8" s="289"/>
    </row>
    <row r="9" spans="1:5" ht="16.5">
      <c r="A9" s="341" t="s">
        <v>354</v>
      </c>
      <c r="B9" s="640" t="str">
        <f>'Attach 3(JV)'!B10</f>
        <v/>
      </c>
      <c r="C9" s="640"/>
      <c r="D9" s="11" t="str">
        <f>'Attach 3(JV)'!E10</f>
        <v>Kavadiguda Main Road,</v>
      </c>
      <c r="E9" s="289"/>
    </row>
    <row r="10" spans="1:5" ht="16.5">
      <c r="A10" s="342"/>
      <c r="B10" s="640" t="str">
        <f>'Attach 3(JV)'!B11</f>
        <v/>
      </c>
      <c r="C10" s="640"/>
      <c r="D10" s="11" t="str">
        <f>Basic!A11</f>
        <v>Secunderabad -500080.</v>
      </c>
      <c r="E10" s="289"/>
    </row>
    <row r="11" spans="1:5" ht="16.5">
      <c r="A11" s="343"/>
      <c r="B11" s="640" t="str">
        <f>'Attach 3(JV)'!B12</f>
        <v/>
      </c>
      <c r="C11" s="640"/>
      <c r="D11" s="11"/>
      <c r="E11" s="289"/>
    </row>
    <row r="12" spans="1:5" ht="16.5">
      <c r="A12" s="343"/>
      <c r="B12" s="263"/>
      <c r="C12" s="263"/>
      <c r="D12" s="11"/>
      <c r="E12" s="289"/>
    </row>
    <row r="13" spans="1:5" ht="15.75">
      <c r="A13" s="337" t="s">
        <v>347</v>
      </c>
      <c r="B13" s="304"/>
      <c r="C13" s="304"/>
      <c r="D13" s="304"/>
      <c r="E13" s="338"/>
    </row>
    <row r="14" spans="1:5" ht="74.25" customHeight="1">
      <c r="A14" s="871" t="s">
        <v>490</v>
      </c>
      <c r="B14" s="872"/>
      <c r="C14" s="872"/>
      <c r="D14" s="872"/>
      <c r="E14" s="873"/>
    </row>
    <row r="15" spans="1:5" ht="16.5" customHeight="1">
      <c r="A15" s="874" t="s">
        <v>351</v>
      </c>
      <c r="B15" s="875" t="s">
        <v>367</v>
      </c>
      <c r="C15" s="875" t="s">
        <v>369</v>
      </c>
      <c r="D15" s="823" t="s">
        <v>491</v>
      </c>
      <c r="E15" s="823"/>
    </row>
    <row r="16" spans="1:5" ht="49.5">
      <c r="A16" s="874"/>
      <c r="B16" s="875"/>
      <c r="C16" s="875"/>
      <c r="D16" s="333" t="s">
        <v>492</v>
      </c>
      <c r="E16" s="333" t="s">
        <v>493</v>
      </c>
    </row>
    <row r="17" spans="1:5" ht="29.25" customHeight="1">
      <c r="A17" s="534">
        <v>1</v>
      </c>
      <c r="B17" s="535"/>
      <c r="C17" s="535"/>
      <c r="D17" s="535"/>
      <c r="E17" s="535"/>
    </row>
    <row r="18" spans="1:5" ht="29.25" customHeight="1">
      <c r="A18" s="534">
        <v>2</v>
      </c>
      <c r="B18" s="535"/>
      <c r="C18" s="535"/>
      <c r="D18" s="535"/>
      <c r="E18" s="535"/>
    </row>
    <row r="19" spans="1:5" ht="29.25" customHeight="1">
      <c r="A19" s="534">
        <v>3</v>
      </c>
      <c r="B19" s="535"/>
      <c r="C19" s="535"/>
      <c r="D19" s="535"/>
      <c r="E19" s="535"/>
    </row>
    <row r="20" spans="1:5" ht="29.25" customHeight="1">
      <c r="A20" s="534">
        <v>4</v>
      </c>
      <c r="B20" s="535"/>
      <c r="C20" s="535"/>
      <c r="D20" s="535"/>
      <c r="E20" s="535"/>
    </row>
    <row r="21" spans="1:5" ht="29.25" customHeight="1">
      <c r="A21" s="534">
        <v>5</v>
      </c>
      <c r="B21" s="535"/>
      <c r="C21" s="535"/>
      <c r="D21" s="535"/>
      <c r="E21" s="535"/>
    </row>
    <row r="22" spans="1:5" ht="113.25" customHeight="1">
      <c r="A22" s="828" t="s">
        <v>646</v>
      </c>
      <c r="B22" s="870"/>
      <c r="C22" s="870"/>
      <c r="D22" s="870"/>
      <c r="E22" s="792"/>
    </row>
    <row r="23" spans="1:5" ht="16.5" customHeight="1">
      <c r="A23" s="337"/>
      <c r="B23" s="304"/>
      <c r="C23" s="344"/>
      <c r="D23" s="304"/>
      <c r="E23" s="338"/>
    </row>
    <row r="24" spans="1:5" ht="16.5" customHeight="1">
      <c r="A24" s="345" t="s">
        <v>6</v>
      </c>
      <c r="B24" s="72" t="str">
        <f>'Attach 3(JV)'!B24</f>
        <v/>
      </c>
      <c r="C24" s="38" t="s">
        <v>4</v>
      </c>
      <c r="D24" s="262" t="str">
        <f>'Attach 3(JV)'!E24</f>
        <v/>
      </c>
      <c r="E24" s="289"/>
    </row>
    <row r="25" spans="1:5" ht="16.5">
      <c r="A25" s="345" t="s">
        <v>7</v>
      </c>
      <c r="B25" s="262" t="str">
        <f>'Attach 3(JV)'!B25</f>
        <v/>
      </c>
      <c r="C25" s="38" t="s">
        <v>5</v>
      </c>
      <c r="D25" s="262" t="str">
        <f>'Attach 3(JV)'!E25</f>
        <v/>
      </c>
      <c r="E25" s="289"/>
    </row>
    <row r="26" spans="1:5">
      <c r="A26" s="346"/>
      <c r="E26" s="347"/>
    </row>
    <row r="27" spans="1:5">
      <c r="A27" s="346"/>
      <c r="E27" s="347"/>
    </row>
    <row r="28" spans="1:5">
      <c r="A28" s="346"/>
      <c r="E28" s="347"/>
    </row>
    <row r="29" spans="1:5" ht="15" customHeight="1">
      <c r="A29" s="348"/>
      <c r="B29" s="349"/>
      <c r="C29" s="349"/>
      <c r="D29" s="349"/>
      <c r="E29" s="350"/>
    </row>
  </sheetData>
  <sheetProtection algorithmName="SHA-512" hashValue="1FiOoKXhw7q49pbQwF9fzFRGvgHfjVj9/GBfzGlcpNHM6ABmfdlbRlu75/wkzohMavnt/uqUl5CMuYsaMz4RLQ==" saltValue="Oc+cHcmoKrkbm4y9ORC5Lw==" spinCount="100000" sheet="1" formatColumns="0" formatRows="0" selectLockedCells="1"/>
  <customSheetViews>
    <customSheetView guid="{298F032C-06C2-4CBE-91F6-31626F220A05}" showPageBreaks="1" fitToPage="1" printArea="1" view="pageBreakPreview">
      <selection activeCell="B17" sqref="B17"/>
      <pageMargins left="0.7" right="0.7" top="0.75" bottom="0.75" header="0.3" footer="0.3"/>
      <pageSetup paperSize="9" scale="93" fitToHeight="10" orientation="portrait" horizontalDpi="4294967295" verticalDpi="4294967295" r:id="rId1"/>
    </customSheetView>
    <customSheetView guid="{345DC493-E4B0-4F0D-8EB4-6A65D801E281}" showPageBreaks="1" fitToPage="1" printArea="1" view="pageBreakPreview" topLeftCell="A10">
      <selection activeCell="B17" sqref="B17"/>
      <pageMargins left="0.7" right="0.7" top="0.75" bottom="0.75" header="0.3" footer="0.3"/>
      <pageSetup paperSize="9" scale="93" fitToHeight="10" orientation="portrait" horizontalDpi="4294967295" verticalDpi="4294967295" r:id="rId2"/>
    </customSheetView>
    <customSheetView guid="{35C772BD-8F05-4A18-BEC8-6AF744E22539}" showPageBreaks="1" fitToPage="1" printArea="1" view="pageBreakPreview">
      <selection activeCell="B19" sqref="B19"/>
      <pageMargins left="0.7" right="0.7" top="0.75" bottom="0.75" header="0.3" footer="0.3"/>
      <pageSetup paperSize="9" scale="93" fitToHeight="10" orientation="portrait" horizontalDpi="4294967295" verticalDpi="4294967295" r:id="rId3"/>
    </customSheetView>
    <customSheetView guid="{FC200EB0-6614-47DB-96CE-7610471486D9}" showPageBreaks="1" fitToPage="1" printArea="1" view="pageBreakPreview" topLeftCell="A10">
      <selection activeCell="B19" sqref="B19"/>
      <pageMargins left="0.7" right="0.7" top="0.75" bottom="0.75" header="0.3" footer="0.3"/>
      <pageSetup paperSize="9" scale="93" fitToHeight="10" orientation="portrait" horizontalDpi="4294967295" verticalDpi="4294967295" r:id="rId4"/>
    </customSheetView>
    <customSheetView guid="{010B040B-83D1-42E5-9354-A9BE9113BDAC}" showPageBreaks="1" fitToPage="1" printArea="1" view="pageBreakPreview" topLeftCell="A7">
      <selection activeCell="B17" sqref="B17"/>
      <pageMargins left="0.7" right="0.7" top="0.75" bottom="0.75" header="0.3" footer="0.3"/>
      <pageSetup paperSize="9" scale="90" fitToHeight="10" orientation="portrait" horizontalDpi="4294967295" verticalDpi="4294967295" r:id="rId5"/>
    </customSheetView>
    <customSheetView guid="{77353208-2D17-4D2E-ADE3-4F168F350B73}" showPageBreaks="1" fitToPage="1" printArea="1" view="pageBreakPreview">
      <selection activeCell="B17" sqref="B17"/>
      <pageMargins left="0.7" right="0.7" top="0.75" bottom="0.75" header="0.3" footer="0.3"/>
      <pageSetup paperSize="9" scale="89" fitToHeight="10" orientation="portrait" horizontalDpi="4294967295" verticalDpi="4294967295" r:id="rId6"/>
    </customSheetView>
    <customSheetView guid="{1F125E51-1799-42D0-B41E-DC039BB17D59}" showPageBreaks="1" fitToPage="1" printArea="1" view="pageBreakPreview" topLeftCell="A7">
      <selection activeCell="E20" sqref="E20"/>
      <pageMargins left="0.7" right="0.7" top="0.75" bottom="0.75" header="0.3" footer="0.3"/>
      <pageSetup paperSize="9" scale="89" fitToHeight="10" orientation="portrait" horizontalDpi="4294967295" verticalDpi="4294967295" r:id="rId7"/>
    </customSheetView>
    <customSheetView guid="{14C32814-5A59-4863-9FB1-822FBB75D7D1}" showPageBreaks="1" fitToPage="1" printArea="1" view="pageBreakPreview">
      <selection activeCell="B17" sqref="B17"/>
      <pageMargins left="0.7" right="0.7" top="0.75" bottom="0.75" header="0.3" footer="0.3"/>
      <pageSetup paperSize="9" scale="90" fitToHeight="10" orientation="portrait" horizontalDpi="4294967295" verticalDpi="4294967295" r:id="rId8"/>
    </customSheetView>
    <customSheetView guid="{AA750348-930C-43DE-ADD0-8D60980F5013}" fitToPage="1" topLeftCell="A10">
      <selection activeCell="A14" sqref="A14:E14"/>
      <pageMargins left="0.7" right="0.7" top="0.75" bottom="0.75" header="0.3" footer="0.3"/>
      <pageSetup paperSize="9" scale="90" fitToHeight="10" orientation="portrait" horizontalDpi="4294967295" verticalDpi="4294967295" r:id="rId9"/>
    </customSheetView>
    <customSheetView guid="{CFBF18EC-8277-4311-991B-395AF21BB33B}" fitToPage="1" topLeftCell="A10">
      <selection activeCell="A14" sqref="A14:E14"/>
      <pageMargins left="0.7" right="0.7" top="0.75" bottom="0.75" header="0.3" footer="0.3"/>
      <pageSetup paperSize="9" scale="90" fitToHeight="10" orientation="portrait" horizontalDpi="4294967295" verticalDpi="4294967295" r:id="rId10"/>
    </customSheetView>
    <customSheetView guid="{7A88FC7A-7690-48AB-B789-172043AFADC8}" fitToPage="1" topLeftCell="A22">
      <pageMargins left="0.7" right="0.7" top="0.75" bottom="0.75" header="0.3" footer="0.3"/>
      <pageSetup paperSize="9" scale="90" fitToHeight="10" orientation="portrait" horizontalDpi="4294967295" verticalDpi="4294967295" r:id="rId11"/>
    </customSheetView>
    <customSheetView guid="{1E2D7167-D6B7-4690-9A83-BF768C4223A4}" fitToPage="1" topLeftCell="A10">
      <selection activeCell="A14" sqref="A14:E14"/>
      <pageMargins left="0.7" right="0.7" top="0.75" bottom="0.75" header="0.3" footer="0.3"/>
      <pageSetup paperSize="9" scale="90" fitToHeight="10" orientation="portrait" horizontalDpi="4294967295" verticalDpi="4294967295" r:id="rId12"/>
    </customSheetView>
    <customSheetView guid="{13A93EBF-985A-49FD-9FE0-DC75D238EC8C}" showPageBreaks="1" fitToPage="1" printArea="1" view="pageBreakPreview">
      <selection activeCell="B17" sqref="B17:E21"/>
      <pageMargins left="0.7" right="0.7" top="0.75" bottom="0.75" header="0.3" footer="0.3"/>
      <pageSetup paperSize="9" scale="90" fitToHeight="10" orientation="portrait" horizontalDpi="4294967295" verticalDpi="4294967295" r:id="rId13"/>
    </customSheetView>
    <customSheetView guid="{BE615921-12B2-47E1-81BB-292B559B4C46}" showPageBreaks="1" fitToPage="1" printArea="1" view="pageBreakPreview" topLeftCell="A7">
      <selection activeCell="B17" sqref="B17"/>
      <pageMargins left="0.7" right="0.7" top="0.75" bottom="0.75" header="0.3" footer="0.3"/>
      <pageSetup paperSize="9" scale="90" fitToHeight="10" orientation="portrait" horizontalDpi="4294967295" verticalDpi="4294967295" r:id="rId14"/>
    </customSheetView>
    <customSheetView guid="{D05C69EC-C4A6-4AED-AFBA-A3044FD4B3FB}" showPageBreaks="1" fitToPage="1" printArea="1" view="pageBreakPreview" topLeftCell="A10">
      <selection activeCell="E20" sqref="E20"/>
      <pageMargins left="0.7" right="0.7" top="0.75" bottom="0.75" header="0.3" footer="0.3"/>
      <pageSetup paperSize="9" scale="90" fitToHeight="10" orientation="portrait" horizontalDpi="4294967295" verticalDpi="4294967295" r:id="rId15"/>
    </customSheetView>
    <customSheetView guid="{8CF338B0-8CA3-4AF4-816D-CB7A6D8E33BC}" showPageBreaks="1" fitToPage="1" printArea="1" view="pageBreakPreview" topLeftCell="A4">
      <selection activeCell="E20" sqref="E20"/>
      <pageMargins left="0.7" right="0.7" top="0.75" bottom="0.75" header="0.3" footer="0.3"/>
      <pageSetup paperSize="9" scale="90" fitToHeight="10" orientation="portrait" horizontalDpi="4294967295" verticalDpi="4294967295" r:id="rId16"/>
    </customSheetView>
    <customSheetView guid="{B07CB001-8FAF-40AD-8AD5-A65A64B33B35}" showPageBreaks="1" fitToPage="1" printArea="1" view="pageBreakPreview">
      <selection activeCell="B17" sqref="B17"/>
      <pageMargins left="0.7" right="0.7" top="0.75" bottom="0.75" header="0.3" footer="0.3"/>
      <pageSetup paperSize="9" scale="90" fitToHeight="10" orientation="portrait" horizontalDpi="4294967295" verticalDpi="4294967295" r:id="rId17"/>
    </customSheetView>
    <customSheetView guid="{4D67A8FB-66CE-4EFD-8932-C754BE25ED43}" showPageBreaks="1" fitToPage="1" printArea="1" view="pageBreakPreview">
      <selection activeCell="B17" sqref="B17"/>
      <pageMargins left="0.7" right="0.7" top="0.75" bottom="0.75" header="0.3" footer="0.3"/>
      <pageSetup paperSize="9" scale="90" fitToHeight="10" orientation="portrait" horizontalDpi="4294967295" verticalDpi="4294967295" r:id="rId18"/>
    </customSheetView>
    <customSheetView guid="{0D490C87-B003-4943-9825-ACE0B8E7CC06}" showPageBreaks="1" fitToPage="1" printArea="1" view="pageBreakPreview" topLeftCell="A10">
      <selection activeCell="B17" sqref="B17"/>
      <pageMargins left="0.7" right="0.7" top="0.75" bottom="0.75" header="0.3" footer="0.3"/>
      <pageSetup paperSize="9" scale="90" fitToHeight="10" orientation="portrait" horizontalDpi="4294967295" verticalDpi="4294967295" r:id="rId19"/>
    </customSheetView>
    <customSheetView guid="{012A8702-091E-4FD1-8E26-12B65B8B3B8C}" showPageBreaks="1" fitToPage="1" printArea="1" view="pageBreakPreview" topLeftCell="A7">
      <selection activeCell="B17" sqref="B17"/>
      <pageMargins left="0.7" right="0.7" top="0.75" bottom="0.75" header="0.3" footer="0.3"/>
      <pageSetup paperSize="9" scale="89" fitToHeight="10" orientation="portrait" horizontalDpi="4294967295" verticalDpi="4294967295" r:id="rId20"/>
    </customSheetView>
    <customSheetView guid="{CD28740F-9825-447C-B887-B18F0232D126}" showPageBreaks="1" fitToPage="1" printArea="1" view="pageBreakPreview">
      <selection activeCell="B17" sqref="B17"/>
      <pageMargins left="0.7" right="0.7" top="0.75" bottom="0.75" header="0.3" footer="0.3"/>
      <pageSetup paperSize="9" scale="93" fitToHeight="10" orientation="portrait" horizontalDpi="4294967295" verticalDpi="4294967295" r:id="rId21"/>
    </customSheetView>
    <customSheetView guid="{0064F3C0-5DFF-4992-B9AD-EC91C5FD9BD7}" showPageBreaks="1" fitToPage="1" printArea="1" view="pageBreakPreview">
      <selection activeCell="B17" sqref="B17"/>
      <pageMargins left="0.7" right="0.7" top="0.75" bottom="0.75" header="0.3" footer="0.3"/>
      <pageSetup paperSize="9" scale="93" fitToHeight="10" orientation="portrait" horizontalDpi="4294967295" verticalDpi="4294967295" r:id="rId22"/>
    </customSheetView>
  </customSheetViews>
  <mergeCells count="13">
    <mergeCell ref="A3:E3"/>
    <mergeCell ref="B11:C11"/>
    <mergeCell ref="A7:C7"/>
    <mergeCell ref="B8:C8"/>
    <mergeCell ref="B9:C9"/>
    <mergeCell ref="B10:C10"/>
    <mergeCell ref="A4:E4"/>
    <mergeCell ref="A22:E22"/>
    <mergeCell ref="A14:E14"/>
    <mergeCell ref="A15:A16"/>
    <mergeCell ref="B15:B16"/>
    <mergeCell ref="C15:C16"/>
    <mergeCell ref="D15:E15"/>
  </mergeCells>
  <pageMargins left="0.7" right="0.7" top="0.75" bottom="0.75" header="0.3" footer="0.3"/>
  <pageSetup paperSize="9" scale="89" fitToHeight="10" orientation="portrait" horizontalDpi="4294967295" verticalDpi="4294967295" r:id="rId23"/>
  <drawing r:id="rId24"/>
  <legacyDrawing r:id="rId25"/>
  <mc:AlternateContent xmlns:mc="http://schemas.openxmlformats.org/markup-compatibility/2006">
    <mc:Choice Requires="x14">
      <controls>
        <mc:AlternateContent xmlns:mc="http://schemas.openxmlformats.org/markup-compatibility/2006">
          <mc:Choice Requires="x14">
            <control shapeId="32769" r:id="rId26" name="Check Box 1">
              <controlPr defaultSize="0" print="0" autoFill="0" autoLine="0" autoPict="0">
                <anchor moveWithCells="1">
                  <from>
                    <xdr:col>4</xdr:col>
                    <xdr:colOff>914400</xdr:colOff>
                    <xdr:row>22</xdr:row>
                    <xdr:rowOff>0</xdr:rowOff>
                  </from>
                  <to>
                    <xdr:col>4</xdr:col>
                    <xdr:colOff>914400</xdr:colOff>
                    <xdr:row>27</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E28"/>
  <sheetViews>
    <sheetView view="pageBreakPreview" zoomScaleNormal="100" zoomScaleSheetLayoutView="100" workbookViewId="0">
      <selection activeCell="C19" sqref="C19"/>
    </sheetView>
  </sheetViews>
  <sheetFormatPr defaultRowHeight="13.5"/>
  <cols>
    <col min="1" max="1" width="19.5703125" customWidth="1"/>
    <col min="2" max="2" width="17.85546875" customWidth="1"/>
    <col min="3" max="3" width="24.85546875" customWidth="1"/>
    <col min="4" max="4" width="23.28515625" customWidth="1"/>
    <col min="5" max="5" width="23" customWidth="1"/>
    <col min="6" max="6" width="9.85546875" customWidth="1"/>
  </cols>
  <sheetData>
    <row r="1" spans="1:5" ht="16.5">
      <c r="A1" s="91" t="str">
        <f>Basic!B3</f>
        <v>SR-I/C&amp;M/WC-4356(SR1/NT/W-AIS/DOM/B00/25/11800
(RFx: 5002004743)</v>
      </c>
      <c r="B1" s="335"/>
      <c r="C1" s="335"/>
      <c r="D1" s="335"/>
      <c r="E1" s="336" t="s">
        <v>494</v>
      </c>
    </row>
    <row r="2" spans="1:5" ht="15.75">
      <c r="A2" s="337"/>
      <c r="B2" s="304"/>
      <c r="C2" s="304"/>
      <c r="D2" s="304"/>
      <c r="E2" s="338"/>
    </row>
    <row r="3" spans="1:5" ht="108" customHeight="1">
      <c r="A3" s="880" t="str">
        <f>'Attach 3(JV)'!A3</f>
        <v xml:space="preserve">WC-4356: Augmentation of transformation capacity at 400/220KV Nagarjunasgar substation in Andhrapradesh by 1X500MVA, 400/220KV ICT(4th) and Conversion of 80MVAR fixed line reactor at Nellore end on Vijayawada- Nellore 400KV D/C line(line-2) to switchable line reactor along with NGR and its bypassing scheme </v>
      </c>
      <c r="B3" s="880"/>
      <c r="C3" s="880"/>
      <c r="D3" s="880"/>
      <c r="E3" s="880"/>
    </row>
    <row r="4" spans="1:5" ht="24" customHeight="1">
      <c r="A4" s="883" t="s">
        <v>620</v>
      </c>
      <c r="B4" s="884"/>
      <c r="C4" s="884"/>
      <c r="D4" s="884"/>
      <c r="E4" s="885"/>
    </row>
    <row r="5" spans="1:5" ht="15.75" customHeight="1">
      <c r="A5" s="339"/>
      <c r="B5" s="304"/>
      <c r="C5" s="304"/>
      <c r="D5" s="304"/>
      <c r="E5" s="338"/>
    </row>
    <row r="6" spans="1:5" ht="16.5">
      <c r="A6" s="340" t="str">
        <f>'Attach 3(JV)'!A7</f>
        <v>Bidder’s Name and Address :</v>
      </c>
      <c r="B6" s="33"/>
      <c r="C6" s="33"/>
      <c r="D6" s="14" t="str">
        <f>'Attach 3(JV)'!E7</f>
        <v>To:</v>
      </c>
      <c r="E6" s="289"/>
    </row>
    <row r="7" spans="1:5" ht="16.5">
      <c r="A7" s="876" t="str">
        <f>'Attach 3(JV)'!A8</f>
        <v/>
      </c>
      <c r="B7" s="636"/>
      <c r="C7" s="636"/>
      <c r="D7" s="11" t="str">
        <f>'Attach 3(JV)'!E8</f>
        <v>Contract &amp; Materials Dept.,</v>
      </c>
      <c r="E7" s="289"/>
    </row>
    <row r="8" spans="1:5" ht="16.5">
      <c r="A8" s="341" t="s">
        <v>353</v>
      </c>
      <c r="B8" s="640" t="str">
        <f>'Attach 3(JV)'!B9</f>
        <v/>
      </c>
      <c r="C8" s="640"/>
      <c r="D8" s="11" t="str">
        <f>'Attach 3(JV)'!E9</f>
        <v>Power Grid Corporation of India Ltd.,</v>
      </c>
      <c r="E8" s="289"/>
    </row>
    <row r="9" spans="1:5" ht="16.5">
      <c r="A9" s="341" t="s">
        <v>354</v>
      </c>
      <c r="B9" s="640" t="str">
        <f>'Attach 3(JV)'!B10</f>
        <v/>
      </c>
      <c r="C9" s="640"/>
      <c r="D9" s="11" t="str">
        <f>'Attach 3(JV)'!E10</f>
        <v>Kavadiguda Main Road,</v>
      </c>
      <c r="E9" s="289"/>
    </row>
    <row r="10" spans="1:5" ht="16.5">
      <c r="A10" s="342"/>
      <c r="B10" s="640" t="str">
        <f>'Attach 3(JV)'!B11</f>
        <v/>
      </c>
      <c r="C10" s="640"/>
      <c r="D10" s="11"/>
      <c r="E10" s="289"/>
    </row>
    <row r="11" spans="1:5" ht="16.5">
      <c r="A11" s="343"/>
      <c r="B11" s="640" t="str">
        <f>'Attach 3(JV)'!B12</f>
        <v/>
      </c>
      <c r="C11" s="640"/>
      <c r="D11" s="11"/>
      <c r="E11" s="289"/>
    </row>
    <row r="12" spans="1:5" ht="16.5">
      <c r="A12" s="343"/>
      <c r="B12" s="263"/>
      <c r="C12" s="263"/>
      <c r="D12" s="11"/>
      <c r="E12" s="289"/>
    </row>
    <row r="13" spans="1:5" ht="15.75">
      <c r="A13" s="337" t="s">
        <v>347</v>
      </c>
      <c r="B13" s="304"/>
      <c r="C13" s="304"/>
      <c r="D13" s="304"/>
      <c r="E13" s="338"/>
    </row>
    <row r="14" spans="1:5" ht="108" customHeight="1">
      <c r="A14" s="886" t="s">
        <v>619</v>
      </c>
      <c r="B14" s="887"/>
      <c r="C14" s="887"/>
      <c r="D14" s="887"/>
      <c r="E14" s="888"/>
    </row>
    <row r="15" spans="1:5" ht="16.5" customHeight="1">
      <c r="A15" s="866" t="s">
        <v>351</v>
      </c>
      <c r="B15" s="866" t="s">
        <v>367</v>
      </c>
      <c r="C15" s="866" t="s">
        <v>369</v>
      </c>
      <c r="D15" s="889" t="s">
        <v>618</v>
      </c>
      <c r="E15" s="890"/>
    </row>
    <row r="16" spans="1:5">
      <c r="A16" s="867"/>
      <c r="B16" s="867"/>
      <c r="C16" s="867"/>
      <c r="D16" s="891"/>
      <c r="E16" s="892"/>
    </row>
    <row r="17" spans="1:5" ht="29.25" customHeight="1">
      <c r="A17" s="512">
        <v>1</v>
      </c>
      <c r="B17" s="513"/>
      <c r="C17" s="513"/>
      <c r="D17" s="881"/>
      <c r="E17" s="882"/>
    </row>
    <row r="18" spans="1:5" ht="29.25" customHeight="1">
      <c r="A18" s="512">
        <v>2</v>
      </c>
      <c r="B18" s="513"/>
      <c r="C18" s="513"/>
      <c r="D18" s="881"/>
      <c r="E18" s="882"/>
    </row>
    <row r="19" spans="1:5" ht="29.25" customHeight="1">
      <c r="A19" s="512">
        <v>3</v>
      </c>
      <c r="B19" s="513"/>
      <c r="C19" s="513"/>
      <c r="D19" s="514"/>
      <c r="E19" s="515"/>
    </row>
    <row r="20" spans="1:5" ht="29.25" customHeight="1">
      <c r="A20" s="512">
        <v>4</v>
      </c>
      <c r="B20" s="513"/>
      <c r="C20" s="513"/>
      <c r="D20" s="881"/>
      <c r="E20" s="882"/>
    </row>
    <row r="21" spans="1:5" ht="29.25" customHeight="1">
      <c r="A21" s="512">
        <v>5</v>
      </c>
      <c r="B21" s="513"/>
      <c r="C21" s="513"/>
      <c r="D21" s="881"/>
      <c r="E21" s="882"/>
    </row>
    <row r="22" spans="1:5" ht="16.5" customHeight="1">
      <c r="A22" s="337"/>
      <c r="B22" s="304"/>
      <c r="C22" s="344"/>
      <c r="D22" s="304"/>
      <c r="E22" s="338"/>
    </row>
    <row r="23" spans="1:5" ht="16.5" customHeight="1">
      <c r="A23" s="345" t="s">
        <v>6</v>
      </c>
      <c r="B23" s="72" t="str">
        <f>'Attach 3(JV)'!B24</f>
        <v/>
      </c>
      <c r="C23" s="38" t="s">
        <v>4</v>
      </c>
      <c r="D23" s="262" t="str">
        <f>'Attach 3(JV)'!E24</f>
        <v/>
      </c>
      <c r="E23" s="289"/>
    </row>
    <row r="24" spans="1:5" ht="16.5">
      <c r="A24" s="345" t="s">
        <v>7</v>
      </c>
      <c r="B24" s="262" t="str">
        <f>'Attach 3(JV)'!B25</f>
        <v/>
      </c>
      <c r="C24" s="38" t="s">
        <v>5</v>
      </c>
      <c r="D24" s="262" t="str">
        <f>'Attach 3(JV)'!E25</f>
        <v/>
      </c>
      <c r="E24" s="289"/>
    </row>
    <row r="25" spans="1:5">
      <c r="A25" s="346"/>
      <c r="E25" s="347"/>
    </row>
    <row r="26" spans="1:5">
      <c r="A26" s="346"/>
      <c r="E26" s="347"/>
    </row>
    <row r="27" spans="1:5">
      <c r="A27" s="346"/>
      <c r="E27" s="347"/>
    </row>
    <row r="28" spans="1:5" ht="15" customHeight="1">
      <c r="A28" s="348"/>
      <c r="B28" s="349"/>
      <c r="C28" s="349"/>
      <c r="D28" s="349"/>
      <c r="E28" s="350"/>
    </row>
  </sheetData>
  <sheetProtection password="CA1A" sheet="1" formatColumns="0" formatRows="0" selectLockedCells="1"/>
  <customSheetViews>
    <customSheetView guid="{298F032C-06C2-4CBE-91F6-31626F220A05}"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
    </customSheetView>
    <customSheetView guid="{345DC493-E4B0-4F0D-8EB4-6A65D801E281}"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2"/>
    </customSheetView>
    <customSheetView guid="{35C772BD-8F05-4A18-BEC8-6AF744E22539}"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3"/>
    </customSheetView>
    <customSheetView guid="{FC200EB0-6614-47DB-96CE-7610471486D9}"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4"/>
    </customSheetView>
    <customSheetView guid="{010B040B-83D1-42E5-9354-A9BE9113BDAC}"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5"/>
    </customSheetView>
    <customSheetView guid="{77353208-2D17-4D2E-ADE3-4F168F350B73}" showPageBreaks="1" fitToPage="1" printArea="1" state="hidden" view="pageBreakPreview">
      <selection activeCell="C19" sqref="C19"/>
      <pageMargins left="0.7" right="0.7" top="0.75" bottom="0.75" header="0.3" footer="0.3"/>
      <pageSetup paperSize="9" scale="89" fitToHeight="10" orientation="portrait" horizontalDpi="4294967295" verticalDpi="4294967295" r:id="rId6"/>
    </customSheetView>
    <customSheetView guid="{1F125E51-1799-42D0-B41E-DC039BB17D59}" showPageBreaks="1" fitToPage="1" printArea="1" state="hidden" view="pageBreakPreview">
      <selection activeCell="C19" sqref="C19"/>
      <pageMargins left="0.7" right="0.7" top="0.75" bottom="0.75" header="0.3" footer="0.3"/>
      <pageSetup paperSize="9" scale="89" fitToHeight="10" orientation="portrait" horizontalDpi="4294967295" verticalDpi="4294967295" r:id="rId7"/>
    </customSheetView>
    <customSheetView guid="{D05C69EC-C4A6-4AED-AFBA-A3044FD4B3FB}" showPageBreaks="1" fitToPage="1" printArea="1" view="pageBreakPreview">
      <selection activeCell="B17" sqref="B17"/>
      <pageMargins left="0.7" right="0.7" top="0.75" bottom="0.75" header="0.3" footer="0.3"/>
      <pageSetup paperSize="9" scale="90" fitToHeight="10" orientation="portrait" horizontalDpi="4294967295" verticalDpi="4294967295" r:id="rId8"/>
    </customSheetView>
    <customSheetView guid="{8CF338B0-8CA3-4AF4-816D-CB7A6D8E33BC}"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9"/>
    </customSheetView>
    <customSheetView guid="{B07CB001-8FAF-40AD-8AD5-A65A64B33B35}"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0"/>
    </customSheetView>
    <customSheetView guid="{4D67A8FB-66CE-4EFD-8932-C754BE25ED43}"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1"/>
    </customSheetView>
    <customSheetView guid="{0D490C87-B003-4943-9825-ACE0B8E7CC06}"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2"/>
    </customSheetView>
    <customSheetView guid="{012A8702-091E-4FD1-8E26-12B65B8B3B8C}" showPageBreaks="1" fitToPage="1" printArea="1" state="hidden" view="pageBreakPreview">
      <selection activeCell="C19" sqref="C19"/>
      <pageMargins left="0.7" right="0.7" top="0.75" bottom="0.75" header="0.3" footer="0.3"/>
      <pageSetup paperSize="9" scale="89" fitToHeight="10" orientation="portrait" horizontalDpi="4294967295" verticalDpi="4294967295" r:id="rId13"/>
    </customSheetView>
    <customSheetView guid="{CD28740F-9825-447C-B887-B18F0232D126}"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4"/>
    </customSheetView>
    <customSheetView guid="{0064F3C0-5DFF-4992-B9AD-EC91C5FD9BD7}"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5"/>
    </customSheetView>
  </customSheetViews>
  <mergeCells count="16">
    <mergeCell ref="B11:C11"/>
    <mergeCell ref="D21:E21"/>
    <mergeCell ref="A4:E4"/>
    <mergeCell ref="A14:E14"/>
    <mergeCell ref="A15:A16"/>
    <mergeCell ref="B15:B16"/>
    <mergeCell ref="C15:C16"/>
    <mergeCell ref="D15:E16"/>
    <mergeCell ref="D17:E17"/>
    <mergeCell ref="D18:E18"/>
    <mergeCell ref="D20:E20"/>
    <mergeCell ref="A3:E3"/>
    <mergeCell ref="A7:C7"/>
    <mergeCell ref="B8:C8"/>
    <mergeCell ref="B9:C9"/>
    <mergeCell ref="B10:C10"/>
  </mergeCells>
  <pageMargins left="0.7" right="0.7" top="0.75" bottom="0.75" header="0.3" footer="0.3"/>
  <pageSetup paperSize="9" scale="90" fitToHeight="10" orientation="portrait" horizontalDpi="4294967295" verticalDpi="4294967295" r:id="rId16"/>
  <drawing r:id="rId17"/>
  <legacyDrawing r:id="rId18"/>
  <mc:AlternateContent xmlns:mc="http://schemas.openxmlformats.org/markup-compatibility/2006">
    <mc:Choice Requires="x14">
      <controls>
        <mc:AlternateContent xmlns:mc="http://schemas.openxmlformats.org/markup-compatibility/2006">
          <mc:Choice Requires="x14">
            <control shapeId="73729" r:id="rId19" name="Check Box 1">
              <controlPr defaultSize="0" print="0" autoFill="0" autoLine="0" autoPict="0">
                <anchor moveWithCells="1">
                  <from>
                    <xdr:col>4</xdr:col>
                    <xdr:colOff>914400</xdr:colOff>
                    <xdr:row>21</xdr:row>
                    <xdr:rowOff>0</xdr:rowOff>
                  </from>
                  <to>
                    <xdr:col>4</xdr:col>
                    <xdr:colOff>914400</xdr:colOff>
                    <xdr:row>26</xdr:row>
                    <xdr:rowOff>152400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indexed="45"/>
  </sheetPr>
  <dimension ref="A1:Z51"/>
  <sheetViews>
    <sheetView showGridLines="0" view="pageBreakPreview" zoomScaleNormal="100" zoomScaleSheetLayoutView="100" workbookViewId="0">
      <selection activeCell="A17" sqref="A17"/>
    </sheetView>
  </sheetViews>
  <sheetFormatPr defaultRowHeight="16.5"/>
  <cols>
    <col min="1" max="1" width="12.140625" style="30" customWidth="1"/>
    <col min="2" max="2" width="20.5703125" style="30" customWidth="1"/>
    <col min="3" max="3" width="11.42578125" style="30" customWidth="1"/>
    <col min="4" max="4" width="15.42578125" style="30" customWidth="1"/>
    <col min="5" max="5" width="39.28515625" style="30" customWidth="1"/>
    <col min="6" max="7" width="9.140625" style="25"/>
    <col min="8" max="8" width="0" style="25" hidden="1" customWidth="1"/>
    <col min="9" max="16384" width="9.140625" style="26"/>
  </cols>
  <sheetData>
    <row r="1" spans="1:26">
      <c r="A1" s="22" t="str">
        <f>Basic!A3&amp;Basic!B3</f>
        <v>Specification No. :SR-I/C&amp;M/WC-4356(SR1/NT/W-AIS/DOM/B00/25/11800
(RFx: 5002004743)</v>
      </c>
      <c r="B1" s="23"/>
      <c r="C1" s="23"/>
      <c r="D1" s="23"/>
      <c r="E1" s="24" t="str">
        <f>"Attachment-6 "</f>
        <v xml:space="preserve">Attachment-6 </v>
      </c>
      <c r="Z1" s="161"/>
    </row>
    <row r="2" spans="1:26" ht="10.5" customHeight="1">
      <c r="Z2" s="161"/>
    </row>
    <row r="3" spans="1:26" ht="110.25" customHeight="1">
      <c r="A3" s="855" t="str">
        <f>'Attach 3(JV)'!A3</f>
        <v xml:space="preserve">WC-4356: Augmentation of transformation capacity at 400/220KV Nagarjunasgar substation in Andhrapradesh by 1X500MVA, 400/220KV ICT(4th) and Conversion of 80MVAR fixed line reactor at Nellore end on Vijayawada- Nellore 400KV D/C line(line-2) to switchable line reactor along with NGR and its bypassing scheme </v>
      </c>
      <c r="B3" s="855"/>
      <c r="C3" s="855"/>
      <c r="D3" s="855"/>
      <c r="E3" s="855"/>
      <c r="F3" s="27"/>
      <c r="G3" s="28"/>
      <c r="H3" s="27"/>
    </row>
    <row r="4" spans="1:26" ht="15.75" customHeight="1">
      <c r="A4" s="29"/>
      <c r="H4" s="31"/>
      <c r="I4" s="10"/>
    </row>
    <row r="5" spans="1:26" ht="20.100000000000001" customHeight="1">
      <c r="A5" s="638" t="s">
        <v>48</v>
      </c>
      <c r="B5" s="638"/>
      <c r="C5" s="638"/>
      <c r="D5" s="638"/>
      <c r="E5" s="638"/>
      <c r="F5" s="32"/>
      <c r="H5" s="31"/>
      <c r="I5" s="10"/>
    </row>
    <row r="6" spans="1:26" ht="10.5" customHeight="1">
      <c r="A6" s="33"/>
      <c r="H6" s="31"/>
      <c r="I6" s="10"/>
    </row>
    <row r="7" spans="1:26" ht="20.100000000000001" customHeight="1">
      <c r="A7" s="34" t="str">
        <f>'Attach 3(JV)'!A7</f>
        <v>Bidder’s Name and Address :</v>
      </c>
      <c r="E7" s="14" t="str">
        <f>'Attach 3(JV)'!E7</f>
        <v>To:</v>
      </c>
      <c r="H7" s="31"/>
      <c r="I7" s="10"/>
    </row>
    <row r="8" spans="1:26" ht="36" customHeight="1">
      <c r="A8" s="636" t="str">
        <f>'Attach 3(JV)'!A8</f>
        <v/>
      </c>
      <c r="B8" s="636"/>
      <c r="C8" s="636"/>
      <c r="D8" s="636"/>
      <c r="E8" s="11" t="str">
        <f>'Attach 3(JV)'!E8</f>
        <v>Contract &amp; Materials Dept.,</v>
      </c>
      <c r="H8" s="31"/>
      <c r="I8" s="10"/>
    </row>
    <row r="9" spans="1:26" ht="20.100000000000001" customHeight="1">
      <c r="A9" s="12" t="s">
        <v>353</v>
      </c>
      <c r="B9" s="640" t="str">
        <f>'Attach 3(JV)'!B9</f>
        <v/>
      </c>
      <c r="C9" s="640"/>
      <c r="D9" s="640"/>
      <c r="E9" s="11" t="str">
        <f>'Attach 3(JV)'!E9</f>
        <v>Power Grid Corporation of India Ltd.,</v>
      </c>
      <c r="H9" s="31"/>
      <c r="I9" s="10"/>
    </row>
    <row r="10" spans="1:26" ht="20.100000000000001" customHeight="1">
      <c r="A10" s="12" t="s">
        <v>354</v>
      </c>
      <c r="B10" s="640" t="str">
        <f>'Attach 3(JV)'!B10</f>
        <v/>
      </c>
      <c r="C10" s="640"/>
      <c r="D10" s="640"/>
      <c r="E10" s="11" t="str">
        <f>'Attach 3(JV)'!E10</f>
        <v>Kavadiguda Main Road,</v>
      </c>
      <c r="H10" s="31"/>
      <c r="I10" s="10"/>
    </row>
    <row r="11" spans="1:26" ht="20.100000000000001" customHeight="1">
      <c r="B11" s="640" t="str">
        <f>'Attach 3(JV)'!B11</f>
        <v/>
      </c>
      <c r="C11" s="640"/>
      <c r="D11" s="640"/>
      <c r="E11" s="11" t="str">
        <f>'Attach 3(JV)'!E11</f>
        <v>Secunderabad -500080.</v>
      </c>
    </row>
    <row r="12" spans="1:26" ht="17.25" customHeight="1">
      <c r="A12" s="33"/>
      <c r="B12" s="640" t="str">
        <f>'Attach 3(JV)'!B12</f>
        <v/>
      </c>
      <c r="C12" s="640"/>
      <c r="D12" s="640"/>
      <c r="E12" s="11"/>
    </row>
    <row r="13" spans="1:26" ht="21" customHeight="1">
      <c r="A13" s="30" t="s">
        <v>347</v>
      </c>
      <c r="B13" s="107"/>
      <c r="C13" s="107"/>
      <c r="D13" s="107"/>
    </row>
    <row r="14" spans="1:26" ht="54.75" customHeight="1">
      <c r="A14" s="639" t="s">
        <v>49</v>
      </c>
      <c r="B14" s="639"/>
      <c r="C14" s="639"/>
      <c r="D14" s="639"/>
      <c r="E14" s="639"/>
      <c r="F14" s="35"/>
      <c r="G14" s="35"/>
      <c r="H14" s="35"/>
    </row>
    <row r="15" spans="1:26" ht="25.5" customHeight="1">
      <c r="A15" s="33"/>
      <c r="B15" s="33"/>
      <c r="C15" s="33"/>
      <c r="D15" s="33"/>
      <c r="E15" s="33"/>
      <c r="F15" s="35"/>
      <c r="G15" s="35"/>
      <c r="H15" s="35"/>
    </row>
    <row r="16" spans="1:26" ht="42" customHeight="1">
      <c r="A16" s="47" t="s">
        <v>351</v>
      </c>
      <c r="B16" s="47" t="s">
        <v>50</v>
      </c>
      <c r="C16" s="893" t="s">
        <v>51</v>
      </c>
      <c r="D16" s="893"/>
      <c r="E16" s="47" t="s">
        <v>52</v>
      </c>
      <c r="F16" s="35"/>
      <c r="G16" s="35"/>
      <c r="H16" s="35"/>
    </row>
    <row r="17" spans="1:8" ht="21" customHeight="1">
      <c r="A17" s="273"/>
      <c r="B17" s="273"/>
      <c r="C17" s="895"/>
      <c r="D17" s="896"/>
      <c r="E17" s="273"/>
      <c r="F17" s="35"/>
      <c r="G17" s="35"/>
      <c r="H17" s="35"/>
    </row>
    <row r="18" spans="1:8" ht="21" customHeight="1">
      <c r="A18" s="273"/>
      <c r="B18" s="273"/>
      <c r="C18" s="895"/>
      <c r="D18" s="896"/>
      <c r="E18" s="273"/>
      <c r="F18" s="35"/>
      <c r="G18" s="35"/>
      <c r="H18" s="35"/>
    </row>
    <row r="19" spans="1:8" ht="21" customHeight="1">
      <c r="A19" s="273"/>
      <c r="B19" s="273"/>
      <c r="C19" s="897"/>
      <c r="D19" s="897"/>
      <c r="E19" s="273"/>
      <c r="F19" s="35"/>
      <c r="G19" s="35"/>
      <c r="H19" s="35"/>
    </row>
    <row r="20" spans="1:8" ht="21" customHeight="1">
      <c r="A20" s="273"/>
      <c r="B20" s="273"/>
      <c r="C20" s="897"/>
      <c r="D20" s="897"/>
      <c r="E20" s="273"/>
      <c r="F20" s="208"/>
      <c r="G20" s="208"/>
      <c r="H20" s="207" t="b">
        <v>1</v>
      </c>
    </row>
    <row r="21" spans="1:8" ht="21" customHeight="1">
      <c r="A21" s="273"/>
      <c r="B21" s="273"/>
      <c r="C21" s="897"/>
      <c r="D21" s="897"/>
      <c r="E21" s="273"/>
      <c r="F21" s="208"/>
      <c r="G21" s="208"/>
      <c r="H21" s="209"/>
    </row>
    <row r="22" spans="1:8" ht="16.5" customHeight="1">
      <c r="D22" s="33"/>
      <c r="E22" s="33"/>
      <c r="F22" s="35"/>
      <c r="G22" s="35"/>
      <c r="H22" s="35"/>
    </row>
    <row r="23" spans="1:8" s="25" customFormat="1" ht="51.75" customHeight="1">
      <c r="A23" s="857" t="s">
        <v>53</v>
      </c>
      <c r="B23" s="857"/>
      <c r="C23" s="857"/>
      <c r="D23" s="857"/>
      <c r="E23" s="857"/>
      <c r="F23" s="35"/>
      <c r="G23" s="35"/>
      <c r="H23" s="35"/>
    </row>
    <row r="24" spans="1:8" s="25" customFormat="1" ht="96.75" customHeight="1">
      <c r="A24" s="857" t="s">
        <v>54</v>
      </c>
      <c r="B24" s="857"/>
      <c r="C24" s="857"/>
      <c r="D24" s="857"/>
      <c r="E24" s="857"/>
      <c r="F24" s="35"/>
      <c r="G24" s="35"/>
      <c r="H24" s="35"/>
    </row>
    <row r="25" spans="1:8" s="25" customFormat="1" ht="24" customHeight="1">
      <c r="A25" s="204"/>
      <c r="B25" s="204"/>
      <c r="C25" s="204"/>
      <c r="D25" s="38"/>
      <c r="E25" s="204"/>
      <c r="F25" s="35"/>
      <c r="G25" s="35"/>
      <c r="H25" s="35"/>
    </row>
    <row r="26" spans="1:8" ht="24" customHeight="1">
      <c r="A26" s="37" t="s">
        <v>6</v>
      </c>
      <c r="B26" s="72" t="str">
        <f>'Attach 3(JV)'!B24</f>
        <v/>
      </c>
      <c r="C26" s="40"/>
      <c r="D26" s="38" t="s">
        <v>4</v>
      </c>
      <c r="E26" s="262" t="str">
        <f>'Attach 3(JV)'!E24</f>
        <v/>
      </c>
    </row>
    <row r="27" spans="1:8" ht="24" customHeight="1">
      <c r="A27" s="37" t="s">
        <v>7</v>
      </c>
      <c r="B27" s="262" t="str">
        <f>'Attach 3(JV)'!B25</f>
        <v/>
      </c>
      <c r="C27" s="40"/>
      <c r="D27" s="38" t="s">
        <v>5</v>
      </c>
      <c r="E27" s="262" t="str">
        <f>'Attach 3(JV)'!E25</f>
        <v/>
      </c>
    </row>
    <row r="28" spans="1:8" ht="24" customHeight="1">
      <c r="D28" s="38"/>
    </row>
    <row r="29" spans="1:8" ht="24" customHeight="1">
      <c r="D29" s="38"/>
    </row>
    <row r="30" spans="1:8" s="53" customFormat="1" ht="32.25" customHeight="1">
      <c r="A30" s="34" t="str">
        <f>A1</f>
        <v>Specification No. :SR-I/C&amp;M/WC-4356(SR1/NT/W-AIS/DOM/B00/25/11800
(RFx: 5002004743)</v>
      </c>
      <c r="B30" s="34"/>
      <c r="C30" s="34"/>
      <c r="D30" s="34"/>
      <c r="E30" s="60" t="str">
        <f>"Annexure I to" &amp; E1</f>
        <v xml:space="preserve">Annexure I toAttachment-6 </v>
      </c>
      <c r="F30" s="52"/>
      <c r="G30" s="52"/>
      <c r="H30" s="52"/>
    </row>
    <row r="31" spans="1:8" ht="15.75" customHeight="1">
      <c r="A31" s="894"/>
      <c r="B31" s="894"/>
      <c r="C31" s="894"/>
      <c r="D31" s="894"/>
      <c r="E31" s="894"/>
    </row>
    <row r="32" spans="1:8" ht="20.100000000000001" customHeight="1">
      <c r="A32" s="641" t="str">
        <f>A5</f>
        <v>(Alternative, Deviations and Exceptions to the Provisions)</v>
      </c>
      <c r="B32" s="641"/>
      <c r="C32" s="641"/>
      <c r="D32" s="641"/>
      <c r="E32" s="641"/>
    </row>
    <row r="33" spans="1:5" ht="20.100000000000001" customHeight="1">
      <c r="A33" s="641" t="s">
        <v>181</v>
      </c>
      <c r="B33" s="641"/>
      <c r="C33" s="641"/>
      <c r="D33" s="641"/>
      <c r="E33" s="641"/>
    </row>
    <row r="34" spans="1:5" ht="20.100000000000001" customHeight="1"/>
    <row r="35" spans="1:5" ht="42" customHeight="1">
      <c r="A35" s="47" t="s">
        <v>351</v>
      </c>
      <c r="B35" s="47" t="s">
        <v>50</v>
      </c>
      <c r="C35" s="893" t="s">
        <v>51</v>
      </c>
      <c r="D35" s="893"/>
      <c r="E35" s="47" t="s">
        <v>52</v>
      </c>
    </row>
    <row r="36" spans="1:5" ht="39.950000000000003" customHeight="1">
      <c r="A36" s="273"/>
      <c r="B36" s="273"/>
      <c r="C36" s="895"/>
      <c r="D36" s="896"/>
      <c r="E36" s="273"/>
    </row>
    <row r="37" spans="1:5" ht="39.950000000000003" customHeight="1">
      <c r="A37" s="273"/>
      <c r="B37" s="273"/>
      <c r="C37" s="895"/>
      <c r="D37" s="896"/>
      <c r="E37" s="273"/>
    </row>
    <row r="38" spans="1:5" ht="39.950000000000003" customHeight="1">
      <c r="A38" s="273"/>
      <c r="B38" s="273"/>
      <c r="C38" s="895"/>
      <c r="D38" s="896"/>
      <c r="E38" s="273"/>
    </row>
    <row r="39" spans="1:5" ht="39.950000000000003" customHeight="1">
      <c r="A39" s="273"/>
      <c r="B39" s="273"/>
      <c r="C39" s="895"/>
      <c r="D39" s="896"/>
      <c r="E39" s="273"/>
    </row>
    <row r="40" spans="1:5" ht="39.950000000000003" customHeight="1">
      <c r="A40" s="273"/>
      <c r="B40" s="273"/>
      <c r="C40" s="895"/>
      <c r="D40" s="896"/>
      <c r="E40" s="273"/>
    </row>
    <row r="41" spans="1:5" ht="39.950000000000003" customHeight="1">
      <c r="A41" s="273"/>
      <c r="B41" s="273"/>
      <c r="C41" s="895"/>
      <c r="D41" s="896"/>
      <c r="E41" s="273"/>
    </row>
    <row r="42" spans="1:5" ht="39.950000000000003" customHeight="1">
      <c r="A42" s="273"/>
      <c r="B42" s="273"/>
      <c r="C42" s="895"/>
      <c r="D42" s="896"/>
      <c r="E42" s="273"/>
    </row>
    <row r="43" spans="1:5" ht="39.950000000000003" customHeight="1">
      <c r="A43" s="273"/>
      <c r="B43" s="273"/>
      <c r="C43" s="895"/>
      <c r="D43" s="896"/>
      <c r="E43" s="273"/>
    </row>
    <row r="44" spans="1:5" ht="39.950000000000003" customHeight="1">
      <c r="A44" s="273"/>
      <c r="B44" s="273"/>
      <c r="C44" s="895"/>
      <c r="D44" s="896"/>
      <c r="E44" s="273"/>
    </row>
    <row r="45" spans="1:5" ht="39.950000000000003" customHeight="1">
      <c r="A45" s="273"/>
      <c r="B45" s="273"/>
      <c r="C45" s="895"/>
      <c r="D45" s="896"/>
      <c r="E45" s="273"/>
    </row>
    <row r="46" spans="1:5" ht="20.100000000000001" customHeight="1"/>
    <row r="47" spans="1:5" ht="25.5" customHeight="1"/>
    <row r="48" spans="1:5" ht="25.5" customHeight="1">
      <c r="A48" s="26"/>
      <c r="B48" s="26"/>
      <c r="C48" s="26"/>
      <c r="D48" s="38"/>
      <c r="E48" s="26"/>
    </row>
    <row r="49" spans="1:5" ht="25.5" customHeight="1">
      <c r="A49" s="37" t="s">
        <v>6</v>
      </c>
      <c r="B49" s="72" t="str">
        <f>B26</f>
        <v/>
      </c>
      <c r="C49" s="40"/>
      <c r="D49" s="38" t="s">
        <v>4</v>
      </c>
      <c r="E49" s="262" t="str">
        <f>E26</f>
        <v/>
      </c>
    </row>
    <row r="50" spans="1:5" ht="25.5" customHeight="1">
      <c r="A50" s="37" t="s">
        <v>7</v>
      </c>
      <c r="B50" s="267" t="str">
        <f>B27</f>
        <v/>
      </c>
      <c r="C50" s="40"/>
      <c r="D50" s="38" t="s">
        <v>5</v>
      </c>
      <c r="E50" s="262" t="str">
        <f>E27</f>
        <v/>
      </c>
    </row>
    <row r="51" spans="1:5" ht="25.5" customHeight="1">
      <c r="D51" s="38"/>
    </row>
  </sheetData>
  <sheetProtection algorithmName="SHA-512" hashValue="z/9NsC8+8YX0cZKRbA4eafQMjp3rzJt2Z8VYmty2OVFs7tIO5kRoKOk5bs6tPwqKRDg7DYqKuwun0p8snIq1Kw==" saltValue="ZXGDANpBuUm+twaLcov0ZQ==" spinCount="100000" sheet="1" formatColumns="0" formatRows="0" selectLockedCells="1"/>
  <customSheetViews>
    <customSheetView guid="{298F032C-06C2-4CBE-91F6-31626F220A05}"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1"/>
      <headerFooter alignWithMargins="0">
        <oddFooter>&amp;R&amp;"Book Antiqua,Bold"&amp;8 Page &amp;P of &amp;N</oddFooter>
      </headerFooter>
    </customSheetView>
    <customSheetView guid="{345DC493-E4B0-4F0D-8EB4-6A65D801E281}" showPageBreaks="1" showGridLines="0" printArea="1" hiddenColumns="1" view="pageBreakPreview" topLeftCell="A4">
      <selection activeCell="A17" sqref="A17"/>
      <rowBreaks count="1" manualBreakCount="1">
        <brk id="27" max="4" man="1"/>
      </rowBreaks>
      <pageMargins left="0.75" right="0.63" top="0.57999999999999996" bottom="0.4" header="0.34" footer="0.2"/>
      <pageSetup scale="94" orientation="portrait" r:id="rId2"/>
      <headerFooter alignWithMargins="0">
        <oddFooter>&amp;R&amp;"Book Antiqua,Bold"&amp;8 Page &amp;P of &amp;N</oddFooter>
      </headerFooter>
    </customSheetView>
    <customSheetView guid="{35C772BD-8F05-4A18-BEC8-6AF744E22539}"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
      <headerFooter alignWithMargins="0">
        <oddFooter>&amp;R&amp;"Book Antiqua,Bold"&amp;8 Page &amp;P of &amp;N</oddFooter>
      </headerFooter>
    </customSheetView>
    <customSheetView guid="{FC200EB0-6614-47DB-96CE-7610471486D9}"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4"/>
      <headerFooter alignWithMargins="0">
        <oddFooter>&amp;R&amp;"Book Antiqua,Bold"&amp;8 Page &amp;P of &amp;N</oddFooter>
      </headerFooter>
    </customSheetView>
    <customSheetView guid="{010B040B-83D1-42E5-9354-A9BE9113BDAC}"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5"/>
      <headerFooter alignWithMargins="0">
        <oddFooter>&amp;R&amp;"Book Antiqua,Bold"&amp;8 Page &amp;P of &amp;N</oddFooter>
      </headerFooter>
    </customSheetView>
    <customSheetView guid="{77353208-2D17-4D2E-ADE3-4F168F350B73}"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6"/>
      <headerFooter alignWithMargins="0">
        <oddFooter>&amp;R&amp;"Book Antiqua,Bold"&amp;8 Page &amp;P of &amp;N</oddFooter>
      </headerFooter>
    </customSheetView>
    <customSheetView guid="{1F125E51-1799-42D0-B41E-DC039BB17D59}" showPageBreaks="1" showGridLines="0" printArea="1" hiddenColumns="1" view="pageBreakPreview">
      <selection activeCell="C40" sqref="C40:D40"/>
      <rowBreaks count="1" manualBreakCount="1">
        <brk id="27" max="4" man="1"/>
      </rowBreaks>
      <pageMargins left="0.75" right="0.63" top="0.57999999999999996" bottom="0.4" header="0.34" footer="0.2"/>
      <pageSetup scale="94" orientation="portrait" r:id="rId7"/>
      <headerFooter alignWithMargins="0">
        <oddFooter>&amp;R&amp;"Book Antiqua,Bold"&amp;8 Page &amp;P of &amp;N</oddFooter>
      </headerFooter>
    </customSheetView>
    <customSheetView guid="{14C32814-5A59-4863-9FB1-822FBB75D7D1}"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8"/>
      <headerFooter alignWithMargins="0">
        <oddFooter>&amp;R&amp;"Book Antiqua,Bold"&amp;8 Page &amp;P of &amp;N</oddFooter>
      </headerFooter>
    </customSheetView>
    <customSheetView guid="{AA750348-930C-43DE-ADD0-8D60980F5013}" showPageBreaks="1" showGridLines="0" printArea="1" hiddenColumns="1" view="pageBreakPreview">
      <selection activeCell="B75" sqref="B75:C75"/>
      <rowBreaks count="1" manualBreakCount="1">
        <brk id="27" max="4" man="1"/>
      </rowBreaks>
      <pageMargins left="0.75" right="0.63" top="0.57999999999999996" bottom="0.4" header="0.34" footer="0.2"/>
      <pageSetup scale="94" orientation="portrait" r:id="rId9"/>
      <headerFooter alignWithMargins="0">
        <oddFooter>&amp;R&amp;"Book Antiqua,Bold"&amp;8 Page &amp;P of &amp;N</oddFooter>
      </headerFooter>
    </customSheetView>
    <customSheetView guid="{CFBF18EC-8277-4311-991B-395AF21BB33B}" showPageBreaks="1" showGridLines="0" printArea="1" hiddenColumns="1" view="pageBreakPreview">
      <selection activeCell="B75" sqref="B75:C75"/>
      <rowBreaks count="1" manualBreakCount="1">
        <brk id="27" max="4" man="1"/>
      </rowBreaks>
      <pageMargins left="0.75" right="0.63" top="0.57999999999999996" bottom="0.4" header="0.34" footer="0.2"/>
      <pageSetup scale="94" orientation="portrait" r:id="rId10"/>
      <headerFooter alignWithMargins="0">
        <oddFooter>&amp;R&amp;"Book Antiqua,Bold"&amp;8 Page &amp;P of &amp;N</oddFooter>
      </headerFooter>
    </customSheetView>
    <customSheetView guid="{82C64B11-1F50-45B5-B7BB-9F1DC733C833}" showPageBreaks="1" showGridLines="0" printArea="1" hiddenColumns="1" view="pageBreakPreview" topLeftCell="A11">
      <selection activeCell="B75" sqref="B75:C75"/>
      <rowBreaks count="1" manualBreakCount="1">
        <brk id="27" max="4" man="1"/>
      </rowBreaks>
      <pageMargins left="0.75" right="0.63" top="0.57999999999999996" bottom="0.4" header="0.34" footer="0.2"/>
      <pageSetup scale="94" orientation="portrait" r:id="rId11"/>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75" right="0.63" top="0.57999999999999996" bottom="0.4" header="0.34" footer="0.2"/>
      <pageSetup scale="96" orientation="portrait" r:id="rId12"/>
      <headerFooter alignWithMargins="0">
        <oddFooter>&amp;R&amp;"Book Antiqua,Bold"&amp;8 Page &amp;P of &amp;N</oddFooter>
      </headerFooter>
    </customSheetView>
    <customSheetView guid="{F9FE2C60-2849-4C32-B532-2B1A89FFA9CD}" showGridLines="0" hiddenColumns="1" topLeftCell="A11">
      <selection activeCell="A17" sqref="A17"/>
      <pageMargins left="0.75" right="0.63" top="0.57999999999999996" bottom="0.4" header="0.34" footer="0.2"/>
      <pageSetup orientation="portrait" r:id="rId13"/>
      <headerFooter alignWithMargins="0">
        <oddFooter>&amp;R&amp;"Book Antiqua,Bold"&amp;8 Page &amp;P of &amp;N</oddFooter>
      </headerFooter>
    </customSheetView>
    <customSheetView guid="{494F6778-23FE-4AAC-B37D-6C7543FC13B9}" showGridLines="0" hiddenColumns="1" topLeftCell="A22">
      <selection activeCell="E21" sqref="E21"/>
      <pageMargins left="0.75" right="0.63" top="0.57999999999999996" bottom="0.4" header="0.34" footer="0.2"/>
      <pageSetup orientation="portrait" r:id="rId14"/>
      <headerFooter alignWithMargins="0">
        <oddFooter>&amp;R&amp;"Book Antiqua,Bold"&amp;8 Page &amp;P of &amp;N</oddFooter>
      </headerFooter>
    </customSheetView>
    <customSheetView guid="{CD4CA1A8-824A-452F-BDBA-32A47C1B3013}" showGridLines="0" hiddenColumns="1">
      <selection activeCell="E17" sqref="E17"/>
      <pageMargins left="0.75" right="0.63" top="0.57999999999999996" bottom="0.4" header="0.34" footer="0.2"/>
      <pageSetup orientation="portrait" r:id="rId15"/>
      <headerFooter alignWithMargins="0">
        <oddFooter>&amp;R&amp;"Book Antiqua,Bold"&amp;8 Page &amp;P of &amp;N</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A17" sqref="A17"/>
      <pageMargins left="0.75" right="0.75" top="0.41" bottom="0.37" header="0.23" footer="0.16"/>
      <pageSetup orientation="portrait" r:id="rId17"/>
      <headerFooter alignWithMargins="0">
        <oddFooter>&amp;L&amp;8Tower Package-P238-TW04, TL associated with Phase-I Generation Project in Orissa (Part-C)&amp;R&amp;"Book Antiqua,Bold"&amp;8Attachment-6 TW04  / Page &amp;P</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A17" sqref="A17"/>
      <pageMargins left="0.75" right="0.63" top="0.57999999999999996" bottom="0.4" header="0.34" footer="0.2"/>
      <pageSetup orientation="portrait" r:id="rId19"/>
      <headerFooter alignWithMargins="0">
        <oddFooter>&amp;R&amp;"Book Antiqua,Bold"&amp;8 Page &amp;P of &amp;N</oddFooter>
      </headerFooter>
    </customSheetView>
    <customSheetView guid="{7A9EA6D6-4DDF-43D9-92E6-C6AFAD14E266}" showGridLines="0" hiddenColumns="1">
      <selection activeCell="E21" sqref="E21"/>
      <pageMargins left="0.75" right="0.63" top="0.57999999999999996" bottom="0.4" header="0.34" footer="0.2"/>
      <pageSetup orientation="portrait" r:id="rId20"/>
      <headerFooter alignWithMargins="0">
        <oddFooter>&amp;R&amp;"Book Antiqua,Bold"&amp;8 Page &amp;P of &amp;N</oddFooter>
      </headerFooter>
    </customSheetView>
    <customSheetView guid="{DC28ED1E-3E35-4094-9C2B-5C0A1C1D459C}" showGridLines="0" hiddenColumns="1">
      <selection activeCell="E36" sqref="E36"/>
      <pageMargins left="0.75" right="0.63" top="0.57999999999999996" bottom="0.4" header="0.34" footer="0.2"/>
      <pageSetup orientation="portrait" r:id="rId21"/>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75" right="0.63" top="0.57999999999999996" bottom="0.4" header="0.34" footer="0.2"/>
      <pageSetup scale="96" orientation="portrait" r:id="rId22"/>
      <headerFooter alignWithMargins="0">
        <oddFooter>&amp;R&amp;"Book Antiqua,Bold"&amp;8 Page &amp;P of &amp;N</oddFooter>
      </headerFooter>
    </customSheetView>
    <customSheetView guid="{82E8A0F5-0020-4355-95CF-28601763A783}" showPageBreaks="1" showGridLines="0" printArea="1" hiddenColumns="1" view="pageBreakPreview" topLeftCell="A13">
      <selection activeCell="A17" sqref="A17"/>
      <pageMargins left="0.75" right="0.63" top="0.57999999999999996" bottom="0.4" header="0.34" footer="0.2"/>
      <pageSetup scale="96" orientation="portrait" r:id="rId23"/>
      <headerFooter alignWithMargins="0">
        <oddFooter>&amp;R&amp;"Book Antiqua,Bold"&amp;8 Page &amp;P of &amp;N</oddFooter>
      </headerFooter>
    </customSheetView>
    <customSheetView guid="{44C1C443-3199-4288-884A-D16AF7B2CD69}" showPageBreaks="1" showGridLines="0" printArea="1" hiddenColumns="1" view="pageBreakPreview">
      <selection activeCell="A17" sqref="A17"/>
      <pageMargins left="0.75" right="0.63" top="0.57999999999999996" bottom="0.4" header="0.34" footer="0.2"/>
      <pageSetup scale="96" orientation="portrait" r:id="rId24"/>
      <headerFooter alignWithMargins="0">
        <oddFooter>&amp;R&amp;"Book Antiqua,Bold"&amp;8 Page &amp;P of &amp;N</oddFooter>
      </headerFooter>
    </customSheetView>
    <customSheetView guid="{CB7CD015-9A92-451A-BEF4-2BC98E3768DD}" showPageBreaks="1" showGridLines="0" printArea="1" hiddenColumns="1" view="pageBreakPreview">
      <selection activeCell="A17" sqref="A17"/>
      <pageMargins left="0.75" right="0.63" top="0.57999999999999996" bottom="0.4" header="0.34" footer="0.2"/>
      <pageSetup scale="96" orientation="portrait" r:id="rId25"/>
      <headerFooter alignWithMargins="0">
        <oddFooter>&amp;R&amp;"Book Antiqua,Bold"&amp;8 Page &amp;P of &amp;N</oddFooter>
      </headerFooter>
    </customSheetView>
    <customSheetView guid="{7A88FC7A-7690-48AB-B789-172043AFADC8}" showPageBreaks="1" showGridLines="0" printArea="1" hiddenColumns="1" view="pageBreakPreview" topLeftCell="A13">
      <selection activeCell="B75" sqref="B75:C75"/>
      <rowBreaks count="1" manualBreakCount="1">
        <brk id="27" max="4" man="1"/>
      </rowBreaks>
      <pageMargins left="0.75" right="0.63" top="0.57999999999999996" bottom="0.4" header="0.34" footer="0.2"/>
      <pageSetup scale="94" orientation="portrait" r:id="rId26"/>
      <headerFooter alignWithMargins="0">
        <oddFooter>&amp;R&amp;"Book Antiqua,Bold"&amp;8 Page &amp;P of &amp;N</oddFooter>
      </headerFooter>
    </customSheetView>
    <customSheetView guid="{1E2D7167-D6B7-4690-9A83-BF768C4223A4}" showPageBreaks="1" showGridLines="0" printArea="1" hiddenColumns="1" view="pageBreakPreview">
      <selection activeCell="B75" sqref="B75:C75"/>
      <rowBreaks count="1" manualBreakCount="1">
        <brk id="27" max="4" man="1"/>
      </rowBreaks>
      <pageMargins left="0.75" right="0.63" top="0.57999999999999996" bottom="0.4" header="0.34" footer="0.2"/>
      <pageSetup scale="94" orientation="portrait" r:id="rId27"/>
      <headerFooter alignWithMargins="0">
        <oddFooter>&amp;R&amp;"Book Antiqua,Bold"&amp;8 Page &amp;P of &amp;N</oddFooter>
      </headerFooter>
    </customSheetView>
    <customSheetView guid="{13A93EBF-985A-49FD-9FE0-DC75D238EC8C}" showPageBreaks="1" showGridLines="0" printArea="1" hiddenColumns="1" view="pageBreakPreview" topLeftCell="A7">
      <selection activeCell="E20" sqref="E20"/>
      <rowBreaks count="1" manualBreakCount="1">
        <brk id="27" max="4" man="1"/>
      </rowBreaks>
      <pageMargins left="0.75" right="0.63" top="0.57999999999999996" bottom="0.4" header="0.34" footer="0.2"/>
      <pageSetup scale="94" orientation="portrait" r:id="rId28"/>
      <headerFooter alignWithMargins="0">
        <oddFooter>&amp;R&amp;"Book Antiqua,Bold"&amp;8 Page &amp;P of &amp;N</oddFooter>
      </headerFooter>
    </customSheetView>
    <customSheetView guid="{BE615921-12B2-47E1-81BB-292B559B4C46}" showPageBreaks="1" showGridLines="0" printArea="1" hiddenColumns="1" view="pageBreakPreview" topLeftCell="A24">
      <selection activeCell="C40" sqref="C40:D40"/>
      <rowBreaks count="1" manualBreakCount="1">
        <brk id="27" max="4" man="1"/>
      </rowBreaks>
      <pageMargins left="0.75" right="0.63" top="0.57999999999999996" bottom="0.4" header="0.34" footer="0.2"/>
      <pageSetup scale="94" orientation="portrait" r:id="rId29"/>
      <headerFooter alignWithMargins="0">
        <oddFooter>&amp;R&amp;"Book Antiqua,Bold"&amp;8 Page &amp;P of &amp;N</oddFooter>
      </headerFooter>
    </customSheetView>
    <customSheetView guid="{D05C69EC-C4A6-4AED-AFBA-A3044FD4B3FB}" showPageBreaks="1" showGridLines="0" printArea="1" hiddenColumns="1" view="pageBreakPreview" topLeftCell="A10">
      <selection activeCell="C40" sqref="C40:D40"/>
      <rowBreaks count="1" manualBreakCount="1">
        <brk id="27" max="4" man="1"/>
      </rowBreaks>
      <pageMargins left="0.75" right="0.63" top="0.57999999999999996" bottom="0.4" header="0.34" footer="0.2"/>
      <pageSetup scale="94" orientation="portrait" r:id="rId30"/>
      <headerFooter alignWithMargins="0">
        <oddFooter>&amp;R&amp;"Book Antiqua,Bold"&amp;8 Page &amp;P of &amp;N</oddFooter>
      </headerFooter>
    </customSheetView>
    <customSheetView guid="{8CF338B0-8CA3-4AF4-816D-CB7A6D8E33BC}" showPageBreaks="1" showGridLines="0" printArea="1" hiddenColumns="1" view="pageBreakPreview" topLeftCell="A13">
      <selection activeCell="C40" sqref="C40:D40"/>
      <rowBreaks count="1" manualBreakCount="1">
        <brk id="27" max="4" man="1"/>
      </rowBreaks>
      <pageMargins left="0.75" right="0.63" top="0.57999999999999996" bottom="0.4" header="0.34" footer="0.2"/>
      <pageSetup scale="94" orientation="portrait" r:id="rId31"/>
      <headerFooter alignWithMargins="0">
        <oddFooter>&amp;R&amp;"Book Antiqua,Bold"&amp;8 Page &amp;P of &amp;N</oddFooter>
      </headerFooter>
    </customSheetView>
    <customSheetView guid="{B07CB001-8FAF-40AD-8AD5-A65A64B33B35}"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2"/>
      <headerFooter alignWithMargins="0">
        <oddFooter>&amp;R&amp;"Book Antiqua,Bold"&amp;8 Page &amp;P of &amp;N</oddFooter>
      </headerFooter>
    </customSheetView>
    <customSheetView guid="{4D67A8FB-66CE-4EFD-8932-C754BE25ED43}"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3"/>
      <headerFooter alignWithMargins="0">
        <oddFooter>&amp;R&amp;"Book Antiqua,Bold"&amp;8 Page &amp;P of &amp;N</oddFooter>
      </headerFooter>
    </customSheetView>
    <customSheetView guid="{0D490C87-B003-4943-9825-ACE0B8E7CC06}" showPageBreaks="1" showGridLines="0" printArea="1" hiddenColumns="1" view="pageBreakPreview" topLeftCell="A4">
      <selection activeCell="A17" sqref="A17"/>
      <rowBreaks count="1" manualBreakCount="1">
        <brk id="27" max="4" man="1"/>
      </rowBreaks>
      <pageMargins left="0.75" right="0.63" top="0.57999999999999996" bottom="0.4" header="0.34" footer="0.2"/>
      <pageSetup scale="94" orientation="portrait" r:id="rId34"/>
      <headerFooter alignWithMargins="0">
        <oddFooter>&amp;R&amp;"Book Antiqua,Bold"&amp;8 Page &amp;P of &amp;N</oddFooter>
      </headerFooter>
    </customSheetView>
    <customSheetView guid="{012A8702-091E-4FD1-8E26-12B65B8B3B8C}"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5"/>
      <headerFooter alignWithMargins="0">
        <oddFooter>&amp;R&amp;"Book Antiqua,Bold"&amp;8 Page &amp;P of &amp;N</oddFooter>
      </headerFooter>
    </customSheetView>
    <customSheetView guid="{CD28740F-9825-447C-B887-B18F0232D126}"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6"/>
      <headerFooter alignWithMargins="0">
        <oddFooter>&amp;R&amp;"Book Antiqua,Bold"&amp;8 Page &amp;P of &amp;N</oddFooter>
      </headerFooter>
    </customSheetView>
    <customSheetView guid="{0064F3C0-5DFF-4992-B9AD-EC91C5FD9BD7}"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7"/>
      <headerFooter alignWithMargins="0">
        <oddFooter>&amp;R&amp;"Book Antiqua,Bold"&amp;8 Page &amp;P of &amp;N</oddFooter>
      </headerFooter>
    </customSheetView>
  </customSheetViews>
  <mergeCells count="30">
    <mergeCell ref="C45:D45"/>
    <mergeCell ref="C41:D41"/>
    <mergeCell ref="C42:D42"/>
    <mergeCell ref="C21:D21"/>
    <mergeCell ref="A23:E23"/>
    <mergeCell ref="A24:E24"/>
    <mergeCell ref="A32:E32"/>
    <mergeCell ref="C39:D39"/>
    <mergeCell ref="C37:D37"/>
    <mergeCell ref="C38:D38"/>
    <mergeCell ref="C44:D44"/>
    <mergeCell ref="A33:E33"/>
    <mergeCell ref="C35:D35"/>
    <mergeCell ref="C36:D36"/>
    <mergeCell ref="C40:D40"/>
    <mergeCell ref="C43:D43"/>
    <mergeCell ref="C16:D16"/>
    <mergeCell ref="A8:D8"/>
    <mergeCell ref="A31:E31"/>
    <mergeCell ref="A3:E3"/>
    <mergeCell ref="A5:E5"/>
    <mergeCell ref="A14:E14"/>
    <mergeCell ref="B9:D9"/>
    <mergeCell ref="B10:D10"/>
    <mergeCell ref="B11:D11"/>
    <mergeCell ref="B12:D12"/>
    <mergeCell ref="C17:D17"/>
    <mergeCell ref="C20:D20"/>
    <mergeCell ref="C18:D18"/>
    <mergeCell ref="C19:D19"/>
  </mergeCells>
  <phoneticPr fontId="6" type="noConversion"/>
  <conditionalFormatting sqref="A52:E52">
    <cfRule type="expression" dxfId="14" priority="2" stopIfTrue="1">
      <formula>$H$20="No"</formula>
    </cfRule>
  </conditionalFormatting>
  <conditionalFormatting sqref="A31:E51">
    <cfRule type="expression" dxfId="13" priority="3" stopIfTrue="1">
      <formula>$H$20=FALSE</formula>
    </cfRule>
  </conditionalFormatting>
  <conditionalFormatting sqref="A30:E30">
    <cfRule type="expression" dxfId="12" priority="1" stopIfTrue="1">
      <formula>$H$20=FALSE</formula>
    </cfRule>
  </conditionalFormatting>
  <pageMargins left="0.75" right="0.63" top="0.57999999999999996" bottom="0.4" header="0.34" footer="0.2"/>
  <pageSetup scale="92" orientation="portrait" r:id="rId38"/>
  <headerFooter alignWithMargins="0">
    <oddFooter>&amp;R&amp;"Book Antiqua,Bold"&amp;8 Page &amp;P of &amp;N</oddFooter>
  </headerFooter>
  <rowBreaks count="1" manualBreakCount="1">
    <brk id="27" max="4" man="1"/>
  </rowBreaks>
  <drawing r:id="rId39"/>
  <legacyDrawing r:id="rId40"/>
  <mc:AlternateContent xmlns:mc="http://schemas.openxmlformats.org/markup-compatibility/2006">
    <mc:Choice Requires="x14">
      <controls>
        <mc:AlternateContent xmlns:mc="http://schemas.openxmlformats.org/markup-compatibility/2006">
          <mc:Choice Requires="x14">
            <control shapeId="10254" r:id="rId41"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indexed="12"/>
  </sheetPr>
  <dimension ref="A1:I38"/>
  <sheetViews>
    <sheetView showGridLines="0" view="pageBreakPreview" zoomScaleNormal="100" zoomScaleSheetLayoutView="100" workbookViewId="0">
      <selection activeCell="E13" sqref="E13"/>
    </sheetView>
  </sheetViews>
  <sheetFormatPr defaultRowHeight="16.5"/>
  <cols>
    <col min="1" max="1" width="12.140625" style="30" customWidth="1"/>
    <col min="2" max="2" width="20.5703125" style="30" customWidth="1"/>
    <col min="3" max="3" width="11.42578125" style="30" customWidth="1"/>
    <col min="4" max="4" width="17.7109375" style="30" customWidth="1"/>
    <col min="5" max="5" width="39.28515625" style="30" customWidth="1"/>
    <col min="6" max="8" width="9.140625" style="25"/>
    <col min="9" max="16384" width="9.140625" style="26"/>
  </cols>
  <sheetData>
    <row r="1" spans="1:9">
      <c r="A1" s="22" t="str">
        <f>Basic!A3&amp;Basic!B3</f>
        <v>Specification No. :SR-I/C&amp;M/WC-4356(SR1/NT/W-AIS/DOM/B00/25/11800
(RFx: 5002004743)</v>
      </c>
      <c r="B1" s="23"/>
      <c r="C1" s="23"/>
      <c r="D1" s="23"/>
      <c r="E1" s="19" t="str">
        <f>"Attachment-7 "</f>
        <v xml:space="preserve">Attachment-7 </v>
      </c>
    </row>
    <row r="2" spans="1:9">
      <c r="E2" s="246"/>
    </row>
    <row r="3" spans="1:9" ht="106.5" customHeight="1">
      <c r="A3" s="855" t="str">
        <f>'Attach 3(JV)'!A3</f>
        <v xml:space="preserve">WC-4356: Augmentation of transformation capacity at 400/220KV Nagarjunasgar substation in Andhrapradesh by 1X500MVA, 400/220KV ICT(4th) and Conversion of 80MVAR fixed line reactor at Nellore end on Vijayawada- Nellore 400KV D/C line(line-2) to switchable line reactor along with NGR and its bypassing scheme </v>
      </c>
      <c r="B3" s="855"/>
      <c r="C3" s="855"/>
      <c r="D3" s="855"/>
      <c r="E3" s="855"/>
      <c r="F3" s="27"/>
      <c r="G3" s="28"/>
      <c r="H3" s="27"/>
    </row>
    <row r="4" spans="1:9" ht="20.100000000000001" customHeight="1">
      <c r="A4" s="29"/>
      <c r="H4" s="31"/>
      <c r="I4" s="10"/>
    </row>
    <row r="5" spans="1:9" ht="20.100000000000001" customHeight="1">
      <c r="A5" s="638" t="s">
        <v>184</v>
      </c>
      <c r="B5" s="638"/>
      <c r="C5" s="638"/>
      <c r="D5" s="638"/>
      <c r="E5" s="638"/>
      <c r="F5" s="32"/>
      <c r="H5" s="31"/>
      <c r="I5" s="10"/>
    </row>
    <row r="6" spans="1:9" ht="20.100000000000001" customHeight="1">
      <c r="A6" s="33"/>
      <c r="H6" s="31"/>
      <c r="I6" s="10"/>
    </row>
    <row r="7" spans="1:9" ht="20.100000000000001" customHeight="1">
      <c r="A7" s="34" t="str">
        <f>'Attach 3(JV)'!A7</f>
        <v>Bidder’s Name and Address :</v>
      </c>
      <c r="E7" s="14" t="str">
        <f>'Attach 3(JV)'!E7</f>
        <v>To:</v>
      </c>
      <c r="H7" s="31"/>
      <c r="I7" s="10"/>
    </row>
    <row r="8" spans="1:9" ht="36" customHeight="1">
      <c r="A8" s="636" t="str">
        <f>'Attach 3(JV)'!A8</f>
        <v/>
      </c>
      <c r="B8" s="636"/>
      <c r="C8" s="636"/>
      <c r="D8" s="636"/>
      <c r="E8" s="154" t="str">
        <f>'Attach 3(JV)'!E8</f>
        <v>Contract &amp; Materials Dept.,</v>
      </c>
      <c r="H8" s="31"/>
      <c r="I8" s="10"/>
    </row>
    <row r="9" spans="1:9" ht="20.100000000000001" customHeight="1">
      <c r="A9" s="12" t="s">
        <v>353</v>
      </c>
      <c r="B9" s="640" t="str">
        <f>'Attach 3(JV)'!B9</f>
        <v/>
      </c>
      <c r="C9" s="640"/>
      <c r="D9" s="640"/>
      <c r="E9" s="154" t="str">
        <f>'Attach 3(JV)'!E9</f>
        <v>Power Grid Corporation of India Ltd.,</v>
      </c>
      <c r="H9" s="31"/>
      <c r="I9" s="10"/>
    </row>
    <row r="10" spans="1:9" ht="20.100000000000001" customHeight="1">
      <c r="A10" s="12" t="s">
        <v>354</v>
      </c>
      <c r="B10" s="640" t="str">
        <f>'Attach 3(JV)'!B10</f>
        <v/>
      </c>
      <c r="C10" s="640"/>
      <c r="D10" s="640"/>
      <c r="E10" s="154" t="str">
        <f>'Attach 3(JV)'!E10</f>
        <v>Kavadiguda Main Road,</v>
      </c>
      <c r="H10" s="31"/>
      <c r="I10" s="10"/>
    </row>
    <row r="11" spans="1:9" ht="20.100000000000001" customHeight="1">
      <c r="B11" s="640" t="str">
        <f>'Attach 3(JV)'!B11</f>
        <v/>
      </c>
      <c r="C11" s="640"/>
      <c r="D11" s="640"/>
      <c r="E11" s="154" t="str">
        <f>'Attach 3(JV)'!E11</f>
        <v>Secunderabad -500080.</v>
      </c>
    </row>
    <row r="12" spans="1:9" ht="20.100000000000001" customHeight="1">
      <c r="A12" s="33"/>
      <c r="B12" s="640" t="str">
        <f>'Attach 3(JV)'!B12</f>
        <v/>
      </c>
      <c r="C12" s="640"/>
      <c r="D12" s="640"/>
      <c r="E12" s="14"/>
    </row>
    <row r="13" spans="1:9" ht="20.100000000000001" customHeight="1"/>
    <row r="14" spans="1:9" ht="20.100000000000001" customHeight="1">
      <c r="A14" s="33"/>
    </row>
    <row r="15" spans="1:9" ht="27.75" customHeight="1">
      <c r="A15" s="641" t="s">
        <v>185</v>
      </c>
      <c r="B15" s="641"/>
      <c r="C15" s="641"/>
      <c r="D15" s="641"/>
      <c r="E15" s="641"/>
      <c r="F15" s="35"/>
      <c r="G15" s="35"/>
      <c r="H15" s="35"/>
    </row>
    <row r="16" spans="1:9" ht="20.100000000000001" customHeight="1">
      <c r="A16" s="33"/>
    </row>
    <row r="17" spans="1:5" ht="20.100000000000001" customHeight="1">
      <c r="A17" s="36"/>
    </row>
    <row r="18" spans="1:5" ht="20.100000000000001" customHeight="1"/>
    <row r="19" spans="1:5" ht="20.100000000000001" customHeight="1">
      <c r="A19" s="36"/>
    </row>
    <row r="20" spans="1:5" ht="20.100000000000001" customHeight="1">
      <c r="A20" s="36"/>
    </row>
    <row r="21" spans="1:5" ht="20.100000000000001" customHeight="1">
      <c r="D21" s="38"/>
    </row>
    <row r="22" spans="1:5" ht="33" customHeight="1">
      <c r="A22" s="37" t="s">
        <v>6</v>
      </c>
      <c r="B22" s="72" t="str">
        <f>'Attach 3(JV)'!B24</f>
        <v/>
      </c>
      <c r="C22" s="34"/>
      <c r="D22" s="38" t="s">
        <v>4</v>
      </c>
      <c r="E22" s="262" t="str">
        <f>'Attach 3(JV)'!E24</f>
        <v/>
      </c>
    </row>
    <row r="23" spans="1:5" ht="33" customHeight="1">
      <c r="A23" s="37" t="s">
        <v>7</v>
      </c>
      <c r="B23" s="262" t="str">
        <f>'Attach 3(JV)'!B25</f>
        <v/>
      </c>
      <c r="C23" s="34"/>
      <c r="D23" s="38" t="s">
        <v>5</v>
      </c>
      <c r="E23" s="262" t="str">
        <f>'Attach 3(JV)'!E25</f>
        <v/>
      </c>
    </row>
    <row r="24" spans="1:5" ht="33" customHeight="1">
      <c r="D24" s="38"/>
    </row>
    <row r="25" spans="1:5" ht="33" customHeight="1">
      <c r="A25" s="34"/>
      <c r="B25" s="34"/>
      <c r="C25" s="34"/>
      <c r="D25" s="38"/>
      <c r="E25" s="34"/>
    </row>
    <row r="26" spans="1:5" ht="20.100000000000001" customHeight="1"/>
    <row r="27" spans="1:5" ht="20.100000000000001" customHeight="1">
      <c r="A27" s="39"/>
    </row>
    <row r="28" spans="1:5" ht="20.100000000000001" customHeight="1"/>
    <row r="29" spans="1:5" ht="20.100000000000001" customHeight="1"/>
    <row r="30" spans="1:5" ht="20.100000000000001" customHeight="1">
      <c r="A30" s="39"/>
    </row>
    <row r="31" spans="1:5" ht="20.100000000000001" customHeight="1"/>
    <row r="32" spans="1:5" ht="20.100000000000001" customHeight="1">
      <c r="A32" s="39"/>
    </row>
    <row r="33" spans="1:1" ht="20.100000000000001" customHeight="1"/>
    <row r="34" spans="1:1" ht="20.100000000000001" customHeight="1">
      <c r="A34" s="39"/>
    </row>
    <row r="35" spans="1:1" ht="20.100000000000001" customHeight="1"/>
    <row r="36" spans="1:1" ht="20.100000000000001" customHeight="1"/>
    <row r="37" spans="1:1" ht="20.100000000000001" customHeight="1"/>
    <row r="38" spans="1:1" ht="20.100000000000001" customHeight="1"/>
  </sheetData>
  <sheetProtection algorithmName="SHA-512" hashValue="hBmNgeW/uZtpsF4Ip96WCAXKzvh29Kjl2oyteGGVNJpB32KPUB61RF76vzMydPSyM7+INyskK7QqpfSAe9LwZQ==" saltValue="byYSrUDytfoPNlJFIuftjA==" spinCount="100000" sheet="1" formatColumns="0" formatRows="0" selectLockedCells="1"/>
  <customSheetViews>
    <customSheetView guid="{298F032C-06C2-4CBE-91F6-31626F220A05}" showPageBreaks="1" showGridLines="0" printArea="1" view="pageBreakPreview">
      <selection activeCell="E13" sqref="E13"/>
      <pageMargins left="0.75" right="0.63" top="0.57999999999999996" bottom="0.6" header="0.34" footer="0.35"/>
      <pageSetup orientation="portrait" r:id="rId1"/>
      <headerFooter alignWithMargins="0">
        <oddFooter>&amp;R&amp;"Book Antiqua,Bold"&amp;8 Page &amp;P of &amp;N</oddFooter>
      </headerFooter>
    </customSheetView>
    <customSheetView guid="{345DC493-E4B0-4F0D-8EB4-6A65D801E281}" showPageBreaks="1" showGridLines="0" printArea="1" view="pageBreakPreview" topLeftCell="A16">
      <selection activeCell="A5" sqref="A5:E5"/>
      <pageMargins left="0.75" right="0.63" top="0.57999999999999996" bottom="0.6" header="0.34" footer="0.35"/>
      <pageSetup orientation="portrait" r:id="rId2"/>
      <headerFooter alignWithMargins="0">
        <oddFooter>&amp;R&amp;"Book Antiqua,Bold"&amp;8 Page &amp;P of &amp;N</oddFooter>
      </headerFooter>
    </customSheetView>
    <customSheetView guid="{35C772BD-8F05-4A18-BEC8-6AF744E22539}" showPageBreaks="1" showGridLines="0" printArea="1" view="pageBreakPreview">
      <selection activeCell="E14" sqref="E14"/>
      <pageMargins left="0.75" right="0.63" top="0.57999999999999996" bottom="0.6" header="0.34" footer="0.35"/>
      <pageSetup orientation="portrait" r:id="rId3"/>
      <headerFooter alignWithMargins="0">
        <oddFooter>&amp;R&amp;"Book Antiqua,Bold"&amp;8 Page &amp;P of &amp;N</oddFooter>
      </headerFooter>
    </customSheetView>
    <customSheetView guid="{FC200EB0-6614-47DB-96CE-7610471486D9}" showPageBreaks="1" showGridLines="0" printArea="1" view="pageBreakPreview">
      <selection activeCell="E14" sqref="E14"/>
      <pageMargins left="0.75" right="0.63" top="0.57999999999999996" bottom="0.6" header="0.34" footer="0.35"/>
      <pageSetup orientation="portrait" r:id="rId4"/>
      <headerFooter alignWithMargins="0">
        <oddFooter>&amp;R&amp;"Book Antiqua,Bold"&amp;8 Page &amp;P of &amp;N</oddFooter>
      </headerFooter>
    </customSheetView>
    <customSheetView guid="{010B040B-83D1-42E5-9354-A9BE9113BDAC}" showPageBreaks="1" showGridLines="0" printArea="1" view="pageBreakPreview">
      <selection activeCell="E14" sqref="E14"/>
      <pageMargins left="0.75" right="0.63" top="0.57999999999999996" bottom="0.6" header="0.34" footer="0.35"/>
      <pageSetup orientation="portrait" r:id="rId5"/>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orientation="portrait" r:id="rId6"/>
      <headerFooter alignWithMargins="0">
        <oddFooter>&amp;R&amp;"Book Antiqua,Bold"&amp;8 Page &amp;P of &amp;N</oddFooter>
      </headerFooter>
    </customSheetView>
    <customSheetView guid="{1F125E51-1799-42D0-B41E-DC039BB17D59}" showPageBreaks="1" showGridLines="0" printArea="1" view="pageBreakPreview">
      <selection activeCell="A3" sqref="A3:E3"/>
      <pageMargins left="0.75" right="0.63" top="0.57999999999999996" bottom="0.6" header="0.34" footer="0.35"/>
      <pageSetup orientation="portrait" r:id="rId7"/>
      <headerFooter alignWithMargins="0">
        <oddFooter>&amp;R&amp;"Book Antiqua,Bold"&amp;8 Page &amp;P of &amp;N</oddFooter>
      </headerFooter>
    </customSheetView>
    <customSheetView guid="{14C32814-5A59-4863-9FB1-822FBB75D7D1}" showPageBreaks="1" showGridLines="0" printArea="1" view="pageBreakPreview">
      <selection activeCell="B75" sqref="B75:C75"/>
      <pageMargins left="0.75" right="0.63" top="0.57999999999999996" bottom="0.6" header="0.34" footer="0.35"/>
      <pageSetup orientation="portrait" r:id="rId8"/>
      <headerFooter alignWithMargins="0">
        <oddFooter>&amp;R&amp;"Book Antiqua,Bold"&amp;8 Page &amp;P of &amp;N</oddFooter>
      </headerFooter>
    </customSheetView>
    <customSheetView guid="{AA750348-930C-43DE-ADD0-8D60980F5013}" showPageBreaks="1" showGridLines="0" printArea="1" view="pageBreakPreview" topLeftCell="A3">
      <selection activeCell="B75" sqref="B75:C75"/>
      <pageMargins left="0.75" right="0.63" top="0.57999999999999996" bottom="0.6" header="0.34" footer="0.35"/>
      <pageSetup orientation="portrait" r:id="rId9"/>
      <headerFooter alignWithMargins="0">
        <oddFooter>&amp;R&amp;"Book Antiqua,Bold"&amp;8 Page &amp;P of &amp;N</oddFooter>
      </headerFooter>
    </customSheetView>
    <customSheetView guid="{CFBF18EC-8277-4311-991B-395AF21BB33B}" showPageBreaks="1" showGridLines="0" printArea="1" view="pageBreakPreview" topLeftCell="A3">
      <selection activeCell="B75" sqref="B75:C75"/>
      <pageMargins left="0.75" right="0.63" top="0.57999999999999996" bottom="0.6" header="0.34" footer="0.35"/>
      <pageSetup orientation="portrait" r:id="rId10"/>
      <headerFooter alignWithMargins="0">
        <oddFooter>&amp;R&amp;"Book Antiqua,Bold"&amp;8 Page &amp;P of &amp;N</oddFooter>
      </headerFooter>
    </customSheetView>
    <customSheetView guid="{82C64B11-1F50-45B5-B7BB-9F1DC733C833}" showPageBreaks="1" showGridLines="0" printArea="1" view="pageBreakPreview" topLeftCell="A16">
      <selection activeCell="B75" sqref="B75:C75"/>
      <pageMargins left="0.75" right="0.63" top="0.57999999999999996" bottom="0.6" header="0.34" footer="0.35"/>
      <pageSetup orientation="portrait" r:id="rId11"/>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orientation="portrait" r:id="rId12"/>
      <headerFooter alignWithMargins="0">
        <oddFooter>&amp;R&amp;"Book Antiqua,Bold"&amp;8 Page &amp;P of &amp;N</oddFooter>
      </headerFooter>
    </customSheetView>
    <customSheetView guid="{F9FE2C60-2849-4C32-B532-2B1A89FFA9CD}" showGridLines="0" topLeftCell="A25">
      <pageMargins left="0.75" right="0.63" top="0.57999999999999996" bottom="0.6" header="0.34" footer="0.35"/>
      <pageSetup orientation="portrait" r:id="rId13"/>
      <headerFooter alignWithMargins="0">
        <oddFooter>&amp;R&amp;"Book Antiqua,Bold"&amp;8 Page &amp;P of &amp;N</oddFooter>
      </headerFooter>
    </customSheetView>
    <customSheetView guid="{494F6778-23FE-4AAC-B37D-6C7543FC13B9}" scale="110" showGridLines="0" topLeftCell="A16">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5"/>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7"/>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cale="110"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20"/>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21"/>
      <headerFooter alignWithMargins="0">
        <oddFooter>&amp;R&amp;"Book Antiqua,Bold"&amp;8 Page &amp;P of &amp;N</oddFooter>
      </headerFooter>
    </customSheetView>
    <customSheetView guid="{82E8A0F5-0020-4355-95CF-28601763A783}" showPageBreaks="1" showGridLines="0" printArea="1" view="pageBreakPreview" topLeftCell="A4">
      <pageMargins left="0.75" right="0.63" top="0.57999999999999996" bottom="0.6" header="0.34" footer="0.35"/>
      <pageSetup orientation="portrait" r:id="rId22"/>
      <headerFooter alignWithMargins="0">
        <oddFooter>&amp;R&amp;"Book Antiqua,Bold"&amp;8 Page &amp;P of &amp;N</oddFooter>
      </headerFooter>
    </customSheetView>
    <customSheetView guid="{44C1C443-3199-4288-884A-D16AF7B2CD69}" showPageBreaks="1" showGridLines="0" printArea="1" view="pageBreakPreview">
      <pageMargins left="0.75" right="0.63" top="0.57999999999999996" bottom="0.6" header="0.34" footer="0.35"/>
      <pageSetup orientation="portrait" r:id="rId23"/>
      <headerFooter alignWithMargins="0">
        <oddFooter>&amp;R&amp;"Book Antiqua,Bold"&amp;8 Page &amp;P of &amp;N</oddFooter>
      </headerFooter>
    </customSheetView>
    <customSheetView guid="{CB7CD015-9A92-451A-BEF4-2BC98E3768DD}" showPageBreaks="1" showGridLines="0" printArea="1" view="pageBreakPreview">
      <pageMargins left="0.75" right="0.63" top="0.57999999999999996" bottom="0.6" header="0.34" footer="0.35"/>
      <pageSetup orientation="portrait" r:id="rId24"/>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orientation="portrait" r:id="rId25"/>
      <headerFooter alignWithMargins="0">
        <oddFooter>&amp;R&amp;"Book Antiqua,Bold"&amp;8 Page &amp;P of &amp;N</oddFooter>
      </headerFooter>
    </customSheetView>
    <customSheetView guid="{1E2D7167-D6B7-4690-9A83-BF768C4223A4}" showPageBreaks="1" showGridLines="0" printArea="1" view="pageBreakPreview" topLeftCell="A3">
      <selection activeCell="B75" sqref="B75:C75"/>
      <pageMargins left="0.75" right="0.63" top="0.57999999999999996" bottom="0.6" header="0.34" footer="0.35"/>
      <pageSetup orientation="portrait" r:id="rId26"/>
      <headerFooter alignWithMargins="0">
        <oddFooter>&amp;R&amp;"Book Antiqua,Bold"&amp;8 Page &amp;P of &amp;N</oddFooter>
      </headerFooter>
    </customSheetView>
    <customSheetView guid="{13A93EBF-985A-49FD-9FE0-DC75D238EC8C}" showPageBreaks="1" showGridLines="0" printArea="1" view="pageBreakPreview">
      <selection activeCell="A3" sqref="A3:E3"/>
      <pageMargins left="0.75" right="0.63" top="0.57999999999999996" bottom="0.6" header="0.34" footer="0.35"/>
      <pageSetup orientation="portrait" r:id="rId27"/>
      <headerFooter alignWithMargins="0">
        <oddFooter>&amp;R&amp;"Book Antiqua,Bold"&amp;8 Page &amp;P of &amp;N</oddFooter>
      </headerFooter>
    </customSheetView>
    <customSheetView guid="{BE615921-12B2-47E1-81BB-292B559B4C46}" showPageBreaks="1" showGridLines="0" printArea="1" view="pageBreakPreview">
      <selection activeCell="A3" sqref="A3:E3"/>
      <pageMargins left="0.75" right="0.63" top="0.57999999999999996" bottom="0.6" header="0.34" footer="0.35"/>
      <pageSetup orientation="portrait" r:id="rId28"/>
      <headerFooter alignWithMargins="0">
        <oddFooter>&amp;R&amp;"Book Antiqua,Bold"&amp;8 Page &amp;P of &amp;N</oddFooter>
      </headerFooter>
    </customSheetView>
    <customSheetView guid="{D05C69EC-C4A6-4AED-AFBA-A3044FD4B3FB}" showPageBreaks="1" showGridLines="0" printArea="1" view="pageBreakPreview" topLeftCell="A4">
      <selection activeCell="A3" sqref="A3:E3"/>
      <pageMargins left="0.75" right="0.63" top="0.57999999999999996" bottom="0.6" header="0.34" footer="0.35"/>
      <pageSetup orientation="portrait" r:id="rId29"/>
      <headerFooter alignWithMargins="0">
        <oddFooter>&amp;R&amp;"Book Antiqua,Bold"&amp;8 Page &amp;P of &amp;N</oddFooter>
      </headerFooter>
    </customSheetView>
    <customSheetView guid="{8CF338B0-8CA3-4AF4-816D-CB7A6D8E33BC}" showPageBreaks="1" showGridLines="0" printArea="1" view="pageBreakPreview" topLeftCell="A16">
      <selection activeCell="A3" sqref="A3:E3"/>
      <pageMargins left="0.75" right="0.63" top="0.57999999999999996" bottom="0.6" header="0.34" footer="0.35"/>
      <pageSetup orientation="portrait" r:id="rId30"/>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orientation="portrait" r:id="rId31"/>
      <headerFooter alignWithMargins="0">
        <oddFooter>&amp;R&amp;"Book Antiqua,Bold"&amp;8 Page &amp;P of &amp;N</oddFooter>
      </headerFooter>
    </customSheetView>
    <customSheetView guid="{4D67A8FB-66CE-4EFD-8932-C754BE25ED43}" showPageBreaks="1" showGridLines="0" printArea="1" view="pageBreakPreview">
      <selection activeCell="A2" sqref="A2"/>
      <pageMargins left="0.75" right="0.63" top="0.57999999999999996" bottom="0.6" header="0.34" footer="0.35"/>
      <pageSetup orientation="portrait" r:id="rId32"/>
      <headerFooter alignWithMargins="0">
        <oddFooter>&amp;R&amp;"Book Antiqua,Bold"&amp;8 Page &amp;P of &amp;N</oddFooter>
      </headerFooter>
    </customSheetView>
    <customSheetView guid="{0D490C87-B003-4943-9825-ACE0B8E7CC06}" showPageBreaks="1" showGridLines="0" printArea="1" view="pageBreakPreview">
      <selection activeCell="D18" sqref="D18"/>
      <pageMargins left="0.75" right="0.63" top="0.57999999999999996" bottom="0.6" header="0.34" footer="0.35"/>
      <pageSetup orientation="portrait" r:id="rId33"/>
      <headerFooter alignWithMargins="0">
        <oddFooter>&amp;R&amp;"Book Antiqua,Bold"&amp;8 Page &amp;P of &amp;N</oddFooter>
      </headerFooter>
    </customSheetView>
    <customSheetView guid="{012A8702-091E-4FD1-8E26-12B65B8B3B8C}" showPageBreaks="1" showGridLines="0" printArea="1" view="pageBreakPreview">
      <selection activeCell="E14" sqref="E14"/>
      <pageMargins left="0.75" right="0.63" top="0.57999999999999996" bottom="0.6" header="0.34" footer="0.35"/>
      <pageSetup orientation="portrait" r:id="rId34"/>
      <headerFooter alignWithMargins="0">
        <oddFooter>&amp;R&amp;"Book Antiqua,Bold"&amp;8 Page &amp;P of &amp;N</oddFooter>
      </headerFooter>
    </customSheetView>
    <customSheetView guid="{CD28740F-9825-447C-B887-B18F0232D126}" showPageBreaks="1" showGridLines="0" printArea="1" view="pageBreakPreview">
      <selection activeCell="A5" sqref="A5:E5"/>
      <pageMargins left="0.75" right="0.63" top="0.57999999999999996" bottom="0.6" header="0.34" footer="0.35"/>
      <pageSetup orientation="portrait" r:id="rId35"/>
      <headerFooter alignWithMargins="0">
        <oddFooter>&amp;R&amp;"Book Antiqua,Bold"&amp;8 Page &amp;P of &amp;N</oddFooter>
      </headerFooter>
    </customSheetView>
    <customSheetView guid="{0064F3C0-5DFF-4992-B9AD-EC91C5FD9BD7}" showPageBreaks="1" showGridLines="0" printArea="1" view="pageBreakPreview">
      <selection activeCell="E13" sqref="E13"/>
      <pageMargins left="0.75" right="0.63" top="0.57999999999999996" bottom="0.6" header="0.34" footer="0.35"/>
      <pageSetup orientation="portrait" r:id="rId36"/>
      <headerFooter alignWithMargins="0">
        <oddFooter>&amp;R&amp;"Book Antiqua,Bold"&amp;8 Page &amp;P of &amp;N</oddFooter>
      </headerFooter>
    </customSheetView>
  </customSheetViews>
  <mergeCells count="8">
    <mergeCell ref="A3:E3"/>
    <mergeCell ref="A5:E5"/>
    <mergeCell ref="A15:E15"/>
    <mergeCell ref="B9:D9"/>
    <mergeCell ref="B10:D10"/>
    <mergeCell ref="B11:D11"/>
    <mergeCell ref="B12:D12"/>
    <mergeCell ref="A8:D8"/>
  </mergeCells>
  <phoneticPr fontId="6" type="noConversion"/>
  <pageMargins left="0.75" right="0.63" top="0.57999999999999996" bottom="0.6" header="0.34" footer="0.35"/>
  <pageSetup orientation="portrait" r:id="rId37"/>
  <headerFooter alignWithMargins="0">
    <oddFooter>&amp;R&amp;"Book Antiqua,Bold"&amp;8 Page &amp;P of &amp;N</oddFooter>
  </headerFooter>
  <drawing r:id="rId3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indexed="44"/>
    <pageSetUpPr fitToPage="1"/>
  </sheetPr>
  <dimension ref="A1:I61"/>
  <sheetViews>
    <sheetView showGridLines="0" view="pageBreakPreview" zoomScaleNormal="100" zoomScaleSheetLayoutView="100" workbookViewId="0">
      <selection activeCell="E44" sqref="E44"/>
    </sheetView>
  </sheetViews>
  <sheetFormatPr defaultRowHeight="16.5"/>
  <cols>
    <col min="1" max="1" width="11.7109375" style="30" customWidth="1"/>
    <col min="2" max="2" width="20.5703125" style="30" customWidth="1"/>
    <col min="3" max="3" width="11.42578125" style="30" customWidth="1"/>
    <col min="4" max="4" width="21.7109375" style="30" customWidth="1"/>
    <col min="5" max="5" width="38.85546875" style="30" customWidth="1"/>
    <col min="6" max="6" width="31.5703125" style="25" customWidth="1"/>
    <col min="7" max="7" width="9.140625" style="25" customWidth="1"/>
    <col min="8" max="8" width="9.140625" style="25"/>
    <col min="9" max="16384" width="9.140625" style="26"/>
  </cols>
  <sheetData>
    <row r="1" spans="1:9">
      <c r="A1" s="22" t="str">
        <f>Basic!A3&amp;Basic!B3</f>
        <v>Specification No. :SR-I/C&amp;M/WC-4356(SR1/NT/W-AIS/DOM/B00/25/11800
(RFx: 5002004743)</v>
      </c>
      <c r="B1" s="23"/>
      <c r="C1" s="23"/>
      <c r="D1" s="23"/>
      <c r="E1" s="23"/>
    </row>
    <row r="2" spans="1:9" ht="15" customHeight="1"/>
    <row r="3" spans="1:9" ht="103.5" customHeight="1">
      <c r="A3" s="855" t="str">
        <f>'Attach 3(JV)'!A3</f>
        <v xml:space="preserve">WC-4356: Augmentation of transformation capacity at 400/220KV Nagarjunasgar substation in Andhrapradesh by 1X500MVA, 400/220KV ICT(4th) and Conversion of 80MVAR fixed line reactor at Nellore end on Vijayawada- Nellore 400KV D/C line(line-2) to switchable line reactor along with NGR and its bypassing scheme </v>
      </c>
      <c r="B3" s="855"/>
      <c r="C3" s="855"/>
      <c r="D3" s="855"/>
      <c r="E3" s="855"/>
      <c r="F3" s="27"/>
      <c r="G3" s="28"/>
      <c r="H3" s="27"/>
    </row>
    <row r="4" spans="1:9" ht="15" customHeight="1">
      <c r="A4" s="29"/>
      <c r="H4" s="31"/>
      <c r="I4" s="10"/>
    </row>
    <row r="5" spans="1:9" ht="20.100000000000001" customHeight="1">
      <c r="A5" s="638" t="s">
        <v>372</v>
      </c>
      <c r="B5" s="638"/>
      <c r="C5" s="638"/>
      <c r="D5" s="638"/>
      <c r="E5" s="638"/>
      <c r="F5" s="32"/>
      <c r="H5" s="31"/>
      <c r="I5" s="10"/>
    </row>
    <row r="6" spans="1:9" ht="20.100000000000001" customHeight="1">
      <c r="A6" s="33"/>
      <c r="H6" s="31"/>
      <c r="I6" s="10"/>
    </row>
    <row r="7" spans="1:9" ht="20.100000000000001" customHeight="1">
      <c r="A7" s="34" t="str">
        <f>'Attach 3(JV)'!A7</f>
        <v>Bidder’s Name and Address :</v>
      </c>
      <c r="H7" s="31"/>
      <c r="I7" s="10"/>
    </row>
    <row r="8" spans="1:9" ht="36" customHeight="1">
      <c r="A8" s="636" t="str">
        <f>'Attach 3(JV)'!A8</f>
        <v/>
      </c>
      <c r="B8" s="636"/>
      <c r="C8" s="636"/>
      <c r="D8" s="636"/>
      <c r="E8" s="538"/>
      <c r="H8" s="31"/>
      <c r="I8" s="10"/>
    </row>
    <row r="9" spans="1:9" ht="20.100000000000001" customHeight="1">
      <c r="A9" s="12" t="s">
        <v>353</v>
      </c>
      <c r="B9" s="640" t="str">
        <f>'Attach 3(JV)'!B9</f>
        <v/>
      </c>
      <c r="C9" s="640"/>
      <c r="D9" s="640"/>
      <c r="E9" s="263"/>
      <c r="H9" s="31"/>
      <c r="I9" s="10"/>
    </row>
    <row r="10" spans="1:9" ht="20.100000000000001" customHeight="1">
      <c r="A10" s="12" t="s">
        <v>354</v>
      </c>
      <c r="B10" s="640" t="str">
        <f>'Attach 3(JV)'!B10</f>
        <v/>
      </c>
      <c r="C10" s="640"/>
      <c r="D10" s="640"/>
      <c r="E10" s="263"/>
      <c r="H10" s="31"/>
      <c r="I10" s="10"/>
    </row>
    <row r="11" spans="1:9" ht="20.100000000000001" customHeight="1">
      <c r="B11" s="640" t="str">
        <f>'Attach 3(JV)'!B11</f>
        <v/>
      </c>
      <c r="C11" s="640"/>
      <c r="D11" s="640"/>
      <c r="E11" s="263"/>
    </row>
    <row r="12" spans="1:9" ht="20.100000000000001" customHeight="1">
      <c r="A12" s="33"/>
      <c r="B12" s="640" t="str">
        <f>'Attach 3(JV)'!B12</f>
        <v/>
      </c>
      <c r="C12" s="640"/>
      <c r="D12" s="640"/>
      <c r="E12" s="263"/>
    </row>
    <row r="13" spans="1:9" ht="15" customHeight="1">
      <c r="A13" s="33"/>
      <c r="B13" s="136"/>
      <c r="C13" s="136"/>
      <c r="D13" s="136"/>
      <c r="E13" s="136"/>
    </row>
    <row r="14" spans="1:9" ht="20.100000000000001" customHeight="1">
      <c r="A14" s="30" t="s">
        <v>347</v>
      </c>
    </row>
    <row r="15" spans="1:9" ht="15" customHeight="1">
      <c r="A15" s="33"/>
    </row>
    <row r="16" spans="1:9" ht="113.25" customHeight="1">
      <c r="A16" s="639" t="str">
        <f>"We hereby declare that the following Work Completion Schedule shall be followed by us in furnishing and installation of the subject Package i.e., " &amp; 'Attach 3(JV)'!A3 &amp; " for the period commencing from the effective date of Contract to us :"</f>
        <v>We hereby declare that the following Work Completion Schedule shall be followed by us in furnishing and installation of the subject Package i.e., WC-4356: Augmentation of transformation capacity at 400/220KV Nagarjunasgar substation in Andhrapradesh by 1X500MVA, 400/220KV ICT(4th) and Conversion of 80MVAR fixed line reactor at Nellore end on Vijayawada- Nellore 400KV D/C line(line-2) to switchable line reactor along with NGR and its bypassing scheme  for the period commencing from the effective date of Contract to us :</v>
      </c>
      <c r="B16" s="639"/>
      <c r="C16" s="639"/>
      <c r="D16" s="639"/>
      <c r="E16" s="639"/>
      <c r="F16" s="35"/>
      <c r="G16" s="35"/>
      <c r="H16" s="35"/>
    </row>
    <row r="17" spans="1:8" ht="20.100000000000001" customHeight="1">
      <c r="A17" s="33"/>
      <c r="B17" s="33"/>
      <c r="C17" s="33"/>
      <c r="D17" s="33"/>
      <c r="E17" s="33"/>
      <c r="F17" s="35"/>
      <c r="G17" s="35"/>
      <c r="H17" s="35"/>
    </row>
    <row r="18" spans="1:8" ht="27" customHeight="1">
      <c r="A18" s="903" t="s">
        <v>351</v>
      </c>
      <c r="B18" s="905" t="s">
        <v>384</v>
      </c>
      <c r="C18" s="906"/>
      <c r="D18" s="907"/>
      <c r="E18" s="589" t="s">
        <v>652</v>
      </c>
      <c r="F18" s="35"/>
      <c r="G18" s="35"/>
      <c r="H18" s="35"/>
    </row>
    <row r="19" spans="1:8" ht="15.75">
      <c r="A19" s="904"/>
      <c r="B19" s="908"/>
      <c r="C19" s="909"/>
      <c r="D19" s="910"/>
      <c r="E19" s="581"/>
      <c r="F19" s="35"/>
      <c r="G19" s="35"/>
      <c r="H19" s="35"/>
    </row>
    <row r="20" spans="1:8" ht="20.100000000000001" customHeight="1">
      <c r="A20" s="902">
        <v>1</v>
      </c>
      <c r="B20" s="899" t="s">
        <v>373</v>
      </c>
      <c r="C20" s="899"/>
      <c r="D20" s="899"/>
      <c r="E20" s="44"/>
      <c r="F20" s="35"/>
      <c r="G20" s="35"/>
      <c r="H20" s="35"/>
    </row>
    <row r="21" spans="1:8" ht="20.100000000000001" customHeight="1">
      <c r="A21" s="902"/>
      <c r="B21" s="898" t="s">
        <v>374</v>
      </c>
      <c r="C21" s="898"/>
      <c r="D21" s="898"/>
      <c r="E21" s="580"/>
      <c r="F21" s="35"/>
      <c r="G21" s="35"/>
      <c r="H21" s="35"/>
    </row>
    <row r="22" spans="1:8" ht="20.100000000000001" customHeight="1">
      <c r="A22" s="902"/>
      <c r="B22" s="900" t="s">
        <v>375</v>
      </c>
      <c r="C22" s="900"/>
      <c r="D22" s="900"/>
      <c r="E22" s="132"/>
      <c r="F22" s="35"/>
      <c r="G22" s="35"/>
      <c r="H22" s="35"/>
    </row>
    <row r="23" spans="1:8" ht="20.100000000000001" customHeight="1">
      <c r="A23" s="902">
        <v>2</v>
      </c>
      <c r="B23" s="899" t="s">
        <v>376</v>
      </c>
      <c r="C23" s="899"/>
      <c r="D23" s="899"/>
      <c r="E23" s="133"/>
      <c r="F23" s="35"/>
      <c r="G23" s="35"/>
      <c r="H23" s="35"/>
    </row>
    <row r="24" spans="1:8" ht="20.100000000000001" customHeight="1">
      <c r="A24" s="902"/>
      <c r="B24" s="898" t="s">
        <v>374</v>
      </c>
      <c r="C24" s="898"/>
      <c r="D24" s="898"/>
      <c r="E24" s="131"/>
      <c r="F24" s="35"/>
      <c r="G24" s="35"/>
      <c r="H24" s="35"/>
    </row>
    <row r="25" spans="1:8" ht="20.100000000000001" customHeight="1">
      <c r="A25" s="902"/>
      <c r="B25" s="900" t="s">
        <v>375</v>
      </c>
      <c r="C25" s="900"/>
      <c r="D25" s="900"/>
      <c r="E25" s="132"/>
      <c r="F25" s="35"/>
      <c r="G25" s="35"/>
      <c r="H25" s="35"/>
    </row>
    <row r="26" spans="1:8" ht="20.100000000000001" customHeight="1">
      <c r="A26" s="902">
        <v>3</v>
      </c>
      <c r="B26" s="899" t="s">
        <v>377</v>
      </c>
      <c r="C26" s="899"/>
      <c r="D26" s="899"/>
      <c r="E26" s="133"/>
      <c r="F26" s="35"/>
      <c r="G26" s="35"/>
      <c r="H26" s="35"/>
    </row>
    <row r="27" spans="1:8" ht="20.100000000000001" customHeight="1">
      <c r="A27" s="902"/>
      <c r="B27" s="898" t="s">
        <v>374</v>
      </c>
      <c r="C27" s="898"/>
      <c r="D27" s="898"/>
      <c r="E27" s="131"/>
      <c r="F27" s="35"/>
      <c r="G27" s="35"/>
      <c r="H27" s="35"/>
    </row>
    <row r="28" spans="1:8" ht="20.100000000000001" customHeight="1">
      <c r="A28" s="902"/>
      <c r="B28" s="900" t="s">
        <v>375</v>
      </c>
      <c r="C28" s="900"/>
      <c r="D28" s="900"/>
      <c r="E28" s="132"/>
      <c r="F28" s="35"/>
      <c r="G28" s="35"/>
      <c r="H28" s="35"/>
    </row>
    <row r="29" spans="1:8" ht="20.100000000000001" customHeight="1">
      <c r="A29" s="902">
        <v>4</v>
      </c>
      <c r="B29" s="899" t="s">
        <v>378</v>
      </c>
      <c r="C29" s="899"/>
      <c r="D29" s="899"/>
      <c r="E29" s="133"/>
      <c r="F29" s="35"/>
      <c r="G29" s="35"/>
      <c r="H29" s="35"/>
    </row>
    <row r="30" spans="1:8" ht="20.100000000000001" customHeight="1">
      <c r="A30" s="902"/>
      <c r="B30" s="898" t="s">
        <v>374</v>
      </c>
      <c r="C30" s="898"/>
      <c r="D30" s="898"/>
      <c r="E30" s="131"/>
      <c r="F30" s="35"/>
      <c r="G30" s="35"/>
      <c r="H30" s="35"/>
    </row>
    <row r="31" spans="1:8" ht="20.100000000000001" customHeight="1">
      <c r="A31" s="902"/>
      <c r="B31" s="900" t="s">
        <v>375</v>
      </c>
      <c r="C31" s="900"/>
      <c r="D31" s="900"/>
      <c r="E31" s="132"/>
      <c r="F31" s="35"/>
      <c r="G31" s="35"/>
      <c r="H31" s="35"/>
    </row>
    <row r="32" spans="1:8" ht="20.100000000000001" customHeight="1">
      <c r="A32" s="902">
        <v>5</v>
      </c>
      <c r="B32" s="899" t="s">
        <v>379</v>
      </c>
      <c r="C32" s="899"/>
      <c r="D32" s="899"/>
      <c r="E32" s="133"/>
      <c r="F32" s="35"/>
      <c r="G32" s="35"/>
      <c r="H32" s="35"/>
    </row>
    <row r="33" spans="1:8" ht="20.100000000000001" customHeight="1">
      <c r="A33" s="902"/>
      <c r="B33" s="898" t="s">
        <v>374</v>
      </c>
      <c r="C33" s="898"/>
      <c r="D33" s="898"/>
      <c r="E33" s="131"/>
      <c r="F33" s="35"/>
      <c r="G33" s="35"/>
      <c r="H33" s="35"/>
    </row>
    <row r="34" spans="1:8" ht="20.100000000000001" customHeight="1">
      <c r="A34" s="902"/>
      <c r="B34" s="900" t="s">
        <v>375</v>
      </c>
      <c r="C34" s="900"/>
      <c r="D34" s="900"/>
      <c r="E34" s="132"/>
      <c r="F34" s="35"/>
      <c r="G34" s="35"/>
      <c r="H34" s="35"/>
    </row>
    <row r="35" spans="1:8" ht="20.100000000000001" customHeight="1">
      <c r="A35" s="43">
        <v>6</v>
      </c>
      <c r="B35" s="911" t="s">
        <v>380</v>
      </c>
      <c r="C35" s="911"/>
      <c r="D35" s="911"/>
      <c r="E35" s="134"/>
      <c r="F35" s="35"/>
      <c r="G35" s="35"/>
      <c r="H35" s="35"/>
    </row>
    <row r="36" spans="1:8" ht="20.100000000000001" customHeight="1">
      <c r="A36" s="902">
        <v>7</v>
      </c>
      <c r="B36" s="899" t="s">
        <v>381</v>
      </c>
      <c r="C36" s="899"/>
      <c r="D36" s="899"/>
      <c r="E36" s="133"/>
      <c r="F36" s="35"/>
      <c r="G36" s="35"/>
      <c r="H36" s="35"/>
    </row>
    <row r="37" spans="1:8" ht="20.100000000000001" customHeight="1">
      <c r="A37" s="902"/>
      <c r="B37" s="898" t="s">
        <v>374</v>
      </c>
      <c r="C37" s="898"/>
      <c r="D37" s="898"/>
      <c r="E37" s="131"/>
      <c r="F37" s="35"/>
      <c r="G37" s="35"/>
      <c r="H37" s="35"/>
    </row>
    <row r="38" spans="1:8" ht="20.100000000000001" customHeight="1">
      <c r="A38" s="902"/>
      <c r="B38" s="900" t="s">
        <v>375</v>
      </c>
      <c r="C38" s="900"/>
      <c r="D38" s="900"/>
      <c r="E38" s="132"/>
      <c r="F38" s="35"/>
      <c r="G38" s="35"/>
      <c r="H38" s="35"/>
    </row>
    <row r="39" spans="1:8" ht="20.100000000000001" customHeight="1">
      <c r="A39" s="902">
        <v>8</v>
      </c>
      <c r="B39" s="899" t="s">
        <v>382</v>
      </c>
      <c r="C39" s="899"/>
      <c r="D39" s="899"/>
      <c r="E39" s="133"/>
      <c r="F39" s="35"/>
      <c r="G39" s="35"/>
      <c r="H39" s="35"/>
    </row>
    <row r="40" spans="1:8" ht="20.100000000000001" customHeight="1">
      <c r="A40" s="902"/>
      <c r="B40" s="898" t="s">
        <v>374</v>
      </c>
      <c r="C40" s="898"/>
      <c r="D40" s="898"/>
      <c r="E40" s="131"/>
      <c r="F40" s="35"/>
      <c r="G40" s="35"/>
      <c r="H40" s="35"/>
    </row>
    <row r="41" spans="1:8" ht="20.100000000000001" customHeight="1">
      <c r="A41" s="902"/>
      <c r="B41" s="900" t="s">
        <v>375</v>
      </c>
      <c r="C41" s="900"/>
      <c r="D41" s="900"/>
      <c r="E41" s="132"/>
      <c r="F41" s="35"/>
      <c r="G41" s="35"/>
      <c r="H41" s="35"/>
    </row>
    <row r="42" spans="1:8" ht="20.100000000000001" customHeight="1">
      <c r="A42" s="902">
        <v>9</v>
      </c>
      <c r="B42" s="899" t="s">
        <v>383</v>
      </c>
      <c r="C42" s="899"/>
      <c r="D42" s="899"/>
      <c r="E42" s="133"/>
    </row>
    <row r="43" spans="1:8" ht="20.100000000000001" customHeight="1">
      <c r="A43" s="902"/>
      <c r="B43" s="898" t="s">
        <v>374</v>
      </c>
      <c r="C43" s="898"/>
      <c r="D43" s="898"/>
      <c r="E43" s="131"/>
    </row>
    <row r="44" spans="1:8" ht="20.100000000000001" customHeight="1">
      <c r="A44" s="902"/>
      <c r="B44" s="900" t="s">
        <v>375</v>
      </c>
      <c r="C44" s="900"/>
      <c r="D44" s="900"/>
      <c r="E44" s="132"/>
    </row>
    <row r="45" spans="1:8" ht="15">
      <c r="A45" s="901" t="str">
        <f>IF((E44&gt;12),"You are exceeding the completion schedule as specified in the bidding documents.","")</f>
        <v/>
      </c>
      <c r="B45" s="901"/>
      <c r="C45" s="901"/>
      <c r="D45" s="901"/>
      <c r="E45" s="901"/>
    </row>
    <row r="46" spans="1:8" ht="15.75" customHeight="1">
      <c r="A46" s="901" t="str">
        <f>IF((E44&gt;15),"You are exceeding the completion schedule as specified in the bidding documents.","")</f>
        <v/>
      </c>
      <c r="B46" s="901"/>
      <c r="C46" s="901"/>
      <c r="D46" s="901"/>
      <c r="E46" s="901"/>
    </row>
    <row r="47" spans="1:8" ht="33" customHeight="1">
      <c r="A47" s="37" t="s">
        <v>6</v>
      </c>
      <c r="B47" s="72" t="str">
        <f>'Attach 3(JV)'!B24</f>
        <v/>
      </c>
      <c r="D47" s="38" t="str">
        <f>'Attach 3(JV)'!D24</f>
        <v>Printed Name :</v>
      </c>
      <c r="E47" s="38"/>
    </row>
    <row r="48" spans="1:8" ht="22.5" customHeight="1">
      <c r="A48" s="37" t="s">
        <v>7</v>
      </c>
      <c r="B48" s="262" t="str">
        <f>'Attach 3(JV)'!B25</f>
        <v/>
      </c>
      <c r="D48" s="38" t="str">
        <f>'Attach 3(JV)'!D25</f>
        <v>Designation :</v>
      </c>
      <c r="E48" s="38"/>
    </row>
    <row r="49" spans="1:5">
      <c r="D49" s="38"/>
      <c r="E49" s="38"/>
    </row>
    <row r="50" spans="1:5" ht="12" customHeight="1">
      <c r="A50" s="39"/>
    </row>
    <row r="51" spans="1:5" ht="41.25" customHeight="1">
      <c r="A51" s="46" t="s">
        <v>387</v>
      </c>
      <c r="B51" s="857" t="s">
        <v>386</v>
      </c>
      <c r="C51" s="857"/>
      <c r="D51" s="857"/>
      <c r="E51" s="857"/>
    </row>
    <row r="52" spans="1:5" ht="20.100000000000001" customHeight="1"/>
    <row r="53" spans="1:5" ht="20.100000000000001" customHeight="1">
      <c r="A53" s="39"/>
    </row>
    <row r="54" spans="1:5" ht="20.100000000000001" customHeight="1"/>
    <row r="55" spans="1:5" ht="20.100000000000001" customHeight="1">
      <c r="A55" s="39"/>
    </row>
    <row r="56" spans="1:5" ht="20.100000000000001" customHeight="1"/>
    <row r="57" spans="1:5" ht="20.100000000000001" customHeight="1">
      <c r="A57" s="39"/>
    </row>
    <row r="58" spans="1:5" ht="20.100000000000001" customHeight="1"/>
    <row r="59" spans="1:5" ht="20.100000000000001" customHeight="1"/>
    <row r="60" spans="1:5" ht="20.100000000000001" customHeight="1"/>
    <row r="61" spans="1:5" ht="20.100000000000001" customHeight="1"/>
  </sheetData>
  <sheetProtection algorithmName="SHA-512" hashValue="27qtjgejyfBe9WuJzuscF2a5RR815BPu02j243DOen7Hh1VDZyeoqdZMP5DVZipjqAueF4E7OHiwKZd6gC9EsQ==" saltValue="9NDQgxjXMn/tkaMEMbQeTg==" spinCount="100000" sheet="1" formatColumns="0" formatRows="0" selectLockedCells="1"/>
  <customSheetViews>
    <customSheetView guid="{298F032C-06C2-4CBE-91F6-31626F220A05}" showPageBreaks="1" showGridLines="0" fitToPage="1" printArea="1" view="pageBreakPreview">
      <selection activeCell="F21" sqref="F21"/>
      <rowBreaks count="1" manualBreakCount="1">
        <brk id="22" max="14" man="1"/>
      </rowBreaks>
      <pageMargins left="0.75" right="0.63" top="0.57999999999999996" bottom="0.6" header="0.34" footer="0.35"/>
      <pageSetup scale="70" fitToHeight="2" orientation="portrait" r:id="rId1"/>
      <headerFooter alignWithMargins="0">
        <oddFooter>&amp;R&amp;"Book Antiqua,Bold"&amp;8 Page &amp;P of &amp;N</oddFooter>
      </headerFooter>
    </customSheetView>
    <customSheetView guid="{345DC493-E4B0-4F0D-8EB4-6A65D801E281}" scale="130" showPageBreaks="1" showGridLines="0" fitToPage="1" printArea="1" view="pageBreakPreview" topLeftCell="A10">
      <selection activeCell="E44" sqref="E44"/>
      <rowBreaks count="1" manualBreakCount="1">
        <brk id="22" max="14" man="1"/>
      </rowBreaks>
      <pageMargins left="0.75" right="0.63" top="0.57999999999999996" bottom="0.6" header="0.34" footer="0.35"/>
      <pageSetup scale="97" fitToHeight="2" orientation="portrait" r:id="rId2"/>
      <headerFooter alignWithMargins="0">
        <oddFooter>&amp;R&amp;"Book Antiqua,Bold"&amp;8 Page &amp;P of &amp;N</oddFooter>
      </headerFooter>
    </customSheetView>
    <customSheetView guid="{35C772BD-8F05-4A18-BEC8-6AF744E22539}" scale="85" showPageBreaks="1" showGridLines="0" fitToPage="1" printArea="1" view="pageBreakPreview">
      <selection activeCell="F44" sqref="F44"/>
      <rowBreaks count="1" manualBreakCount="1">
        <brk id="22" max="14" man="1"/>
      </rowBreaks>
      <pageMargins left="0.75" right="0.63" top="0.57999999999999996" bottom="0.6" header="0.34" footer="0.35"/>
      <pageSetup scale="73" fitToHeight="2" orientation="portrait" r:id="rId3"/>
      <headerFooter alignWithMargins="0">
        <oddFooter>&amp;R&amp;"Book Antiqua,Bold"&amp;8 Page &amp;P of &amp;N</oddFooter>
      </headerFooter>
    </customSheetView>
    <customSheetView guid="{FC200EB0-6614-47DB-96CE-7610471486D9}" scale="110" showPageBreaks="1" showGridLines="0" fitToPage="1" printArea="1" view="pageBreakPreview" topLeftCell="A10">
      <selection activeCell="E21" sqref="E21"/>
      <rowBreaks count="1" manualBreakCount="1">
        <brk id="22" max="14" man="1"/>
      </rowBreaks>
      <pageMargins left="0.75" right="0.63" top="0.57999999999999996" bottom="0.6" header="0.34" footer="0.35"/>
      <pageSetup fitToHeight="2" orientation="portrait" r:id="rId4"/>
      <headerFooter alignWithMargins="0">
        <oddFooter>&amp;R&amp;"Book Antiqua,Bold"&amp;8 Page &amp;P of &amp;N</oddFooter>
      </headerFooter>
    </customSheetView>
    <customSheetView guid="{010B040B-83D1-42E5-9354-A9BE9113BDAC}" scale="110" showPageBreaks="1" showGridLines="0" fitToPage="1" printArea="1" view="pageBreakPreview" topLeftCell="A46">
      <selection activeCell="E44" sqref="E44"/>
      <rowBreaks count="1" manualBreakCount="1">
        <brk id="22" max="14" man="1"/>
      </rowBreaks>
      <pageMargins left="0.75" right="0.63" top="0.57999999999999996" bottom="0.6" header="0.34" footer="0.35"/>
      <pageSetup scale="75" fitToHeight="2" orientation="portrait" r:id="rId5"/>
      <headerFooter alignWithMargins="0">
        <oddFooter>&amp;R&amp;"Book Antiqua,Bold"&amp;8 Page &amp;P of &amp;N</oddFooter>
      </headerFooter>
    </customSheetView>
    <customSheetView guid="{77353208-2D17-4D2E-ADE3-4F168F350B73}" scale="110" showPageBreaks="1" showGridLines="0" fitToPage="1" printArea="1" view="pageBreakPreview" topLeftCell="A8">
      <selection activeCell="E21" sqref="E21"/>
      <rowBreaks count="2" manualBreakCount="2">
        <brk id="22" max="14" man="1"/>
        <brk id="34" max="4" man="1"/>
      </rowBreaks>
      <pageMargins left="0.75" right="0.63" top="0.57999999999999996" bottom="0.6" header="0.34" footer="0.35"/>
      <pageSetup scale="74" fitToHeight="2" orientation="portrait" r:id="rId6"/>
      <headerFooter alignWithMargins="0">
        <oddFooter>&amp;R&amp;"Book Antiqua,Bold"&amp;8 Page &amp;P of &amp;N</oddFooter>
      </headerFooter>
    </customSheetView>
    <customSheetView guid="{1F125E51-1799-42D0-B41E-DC039BB17D59}" scale="110" showPageBreaks="1" showGridLines="0" fitToPage="1" printArea="1" view="pageBreakPreview" topLeftCell="A25">
      <selection activeCell="E43" sqref="E43"/>
      <rowBreaks count="2" manualBreakCount="2">
        <brk id="21" max="14" man="1"/>
        <brk id="27" max="4" man="1"/>
      </rowBreaks>
      <pageMargins left="0.75" right="0.63" top="0.57999999999999996" bottom="0.6" header="0.34" footer="0.35"/>
      <pageSetup fitToHeight="2" orientation="portrait" r:id="rId7"/>
      <headerFooter alignWithMargins="0">
        <oddFooter>&amp;R&amp;"Book Antiqua,Bold"&amp;8 Page &amp;P of &amp;N</oddFooter>
      </headerFooter>
    </customSheetView>
    <customSheetView guid="{14C32814-5A59-4863-9FB1-822FBB75D7D1}" scale="90" showPageBreaks="1" showGridLines="0" fitToPage="1" printArea="1" view="pageBreakPreview" topLeftCell="A17">
      <selection activeCell="E44" sqref="E44"/>
      <rowBreaks count="1" manualBreakCount="1">
        <brk id="22" max="4" man="1"/>
      </rowBreaks>
      <pageMargins left="0.75" right="0.63" top="0.57999999999999996" bottom="0.6" header="0.34" footer="0.35"/>
      <pageSetup scale="92" fitToHeight="2" orientation="portrait" r:id="rId8"/>
      <headerFooter alignWithMargins="0">
        <oddFooter>&amp;R&amp;"Book Antiqua,Bold"&amp;8 Page &amp;P of &amp;N</oddFooter>
      </headerFooter>
    </customSheetView>
    <customSheetView guid="{AA750348-930C-43DE-ADD0-8D60980F5013}" scale="90" showPageBreaks="1" showGridLines="0" fitToPage="1" printArea="1" view="pageBreakPreview">
      <selection activeCell="E44" sqref="E44"/>
      <rowBreaks count="1" manualBreakCount="1">
        <brk id="22" max="4" man="1"/>
      </rowBreaks>
      <pageMargins left="0.75" right="0.63" top="0.57999999999999996" bottom="0.6" header="0.34" footer="0.35"/>
      <pageSetup scale="92" fitToHeight="2" orientation="portrait" r:id="rId9"/>
      <headerFooter alignWithMargins="0">
        <oddFooter>&amp;R&amp;"Book Antiqua,Bold"&amp;8 Page &amp;P of &amp;N</oddFooter>
      </headerFooter>
    </customSheetView>
    <customSheetView guid="{CFBF18EC-8277-4311-991B-395AF21BB33B}" scale="90" showPageBreaks="1" showGridLines="0" fitToPage="1" printArea="1" view="pageBreakPreview" topLeftCell="A34">
      <selection activeCell="E44" sqref="E44"/>
      <rowBreaks count="1" manualBreakCount="1">
        <brk id="22" max="4" man="1"/>
      </rowBreaks>
      <pageMargins left="0.75" right="0.63" top="0.57999999999999996" bottom="0.6" header="0.34" footer="0.35"/>
      <pageSetup scale="92" fitToHeight="2" orientation="portrait" r:id="rId10"/>
      <headerFooter alignWithMargins="0">
        <oddFooter>&amp;R&amp;"Book Antiqua,Bold"&amp;8 Page &amp;P of &amp;N</oddFooter>
      </headerFooter>
    </customSheetView>
    <customSheetView guid="{82C64B11-1F50-45B5-B7BB-9F1DC733C833}" scale="90" showPageBreaks="1" showGridLines="0" fitToPage="1" printArea="1" view="pageBreakPreview" topLeftCell="A37">
      <selection activeCell="B75" sqref="B75:C75"/>
      <rowBreaks count="1" manualBreakCount="1">
        <brk id="22" max="8" man="1"/>
      </rowBreaks>
      <pageMargins left="0.75" right="0.63" top="0.57999999999999996" bottom="0.6" header="0.34" footer="0.35"/>
      <pageSetup scale="92" fitToHeight="2" orientation="portrait" r:id="rId11"/>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12"/>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75" right="0.63" top="0.57999999999999996" bottom="0.6" header="0.34" footer="0.35"/>
      <pageSetup scale="78" orientation="landscape" r:id="rId13"/>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75" right="0.63" top="0.57999999999999996" bottom="0.6" header="0.34" footer="0.35"/>
      <pageSetup orientation="portrait" r:id="rId14"/>
      <headerFooter alignWithMargins="0">
        <oddFooter>&amp;R&amp;"Book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75" right="0.63" top="0.57999999999999996" bottom="0.6" header="0.34" footer="0.35"/>
      <pageSetup orientation="portrait" r:id="rId15"/>
      <headerFooter alignWithMargins="0">
        <oddFooter>&amp;R&amp;"Book Antiqua,Bold"&amp;8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17"/>
      <headerFooter alignWithMargins="0">
        <oddFooter>&amp;L&amp;8Tower Package-P238-TW04, TL associated with Phase-I Generation Project in Orissa (Part-C)&amp;R&amp;"Book Antiqua,Bold"&amp;8Attachment-9 TW04  /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E20" sqref="E20"/>
      <rowBreaks count="1" manualBreakCount="1">
        <brk id="30" max="16383" man="1"/>
      </rowBreaks>
      <pageMargins left="0.75" right="0.63" top="0.57999999999999996" bottom="0.6" header="0.34" footer="0.35"/>
      <pageSetup orientation="portrait" r:id="rId19"/>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75" right="0.63" top="0.57999999999999996" bottom="0.6" header="0.34" footer="0.35"/>
      <pageSetup orientation="portrait" r:id="rId20"/>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75" right="0.63" top="0.57999999999999996" bottom="0.6" header="0.34" footer="0.35"/>
      <pageSetup orientation="portrait" r:id="rId21"/>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22"/>
      <headerFooter alignWithMargins="0">
        <oddFooter>&amp;R&amp;"Book Antiqua,Bold"&amp;8 Page &amp;P of &amp;N</oddFooter>
      </headerFooter>
    </customSheetView>
    <customSheetView guid="{82E8A0F5-0020-4355-95CF-28601763A783}" scale="90" showPageBreaks="1" showGridLines="0" printArea="1" view="pageBreakPreview">
      <selection activeCell="E34" sqref="E34"/>
      <rowBreaks count="1" manualBreakCount="1">
        <brk id="22" max="8" man="1"/>
      </rowBreaks>
      <pageMargins left="0.75" right="0.63" top="0.57999999999999996" bottom="0.6" header="0.34" footer="0.35"/>
      <pageSetup scale="78" orientation="portrait" r:id="rId23"/>
      <headerFooter alignWithMargins="0">
        <oddFooter>&amp;R&amp;"Book Antiqua,Bold"&amp;8 Page &amp;P of &amp;N</oddFooter>
      </headerFooter>
    </customSheetView>
    <customSheetView guid="{44C1C443-3199-4288-884A-D16AF7B2CD69}" scale="90" showPageBreaks="1" showGridLines="0" printArea="1" view="pageBreakPreview" topLeftCell="A10">
      <selection activeCell="E34" sqref="E34"/>
      <rowBreaks count="1" manualBreakCount="1">
        <brk id="22" max="8" man="1"/>
      </rowBreaks>
      <pageMargins left="0.75" right="0.63" top="0.57999999999999996" bottom="0.6" header="0.34" footer="0.35"/>
      <pageSetup scale="78" orientation="portrait" r:id="rId24"/>
      <headerFooter alignWithMargins="0">
        <oddFooter>&amp;R&amp;"Book Antiqua,Bold"&amp;8 Page &amp;P of &amp;N</oddFooter>
      </headerFooter>
    </customSheetView>
    <customSheetView guid="{CB7CD015-9A92-451A-BEF4-2BC98E3768DD}" scale="90" showPageBreaks="1" showGridLines="0" printArea="1" view="pageBreakPreview" topLeftCell="A10">
      <selection activeCell="E34" sqref="E34"/>
      <rowBreaks count="1" manualBreakCount="1">
        <brk id="22" max="8" man="1"/>
      </rowBreaks>
      <pageMargins left="0.75" right="0.63" top="0.57999999999999996" bottom="0.6" header="0.34" footer="0.35"/>
      <pageSetup scale="78" orientation="portrait" r:id="rId25"/>
      <headerFooter alignWithMargins="0">
        <oddFooter>&amp;R&amp;"Book Antiqua,Bold"&amp;8 Page &amp;P of &amp;N</oddFooter>
      </headerFooter>
    </customSheetView>
    <customSheetView guid="{7A88FC7A-7690-48AB-B789-172043AFADC8}" scale="90" showPageBreaks="1" showGridLines="0" fitToPage="1" printArea="1" view="pageBreakPreview" topLeftCell="A4">
      <selection activeCell="E44" sqref="E44"/>
      <rowBreaks count="1" manualBreakCount="1">
        <brk id="22" max="8" man="1"/>
      </rowBreaks>
      <pageMargins left="0.75" right="0.63" top="0.57999999999999996" bottom="0.6" header="0.34" footer="0.35"/>
      <pageSetup scale="92" fitToHeight="2" orientation="portrait" r:id="rId26"/>
      <headerFooter alignWithMargins="0">
        <oddFooter>&amp;R&amp;"Book Antiqua,Bold"&amp;8 Page &amp;P of &amp;N</oddFooter>
      </headerFooter>
    </customSheetView>
    <customSheetView guid="{1E2D7167-D6B7-4690-9A83-BF768C4223A4}" scale="90" showPageBreaks="1" showGridLines="0" fitToPage="1" printArea="1" view="pageBreakPreview">
      <selection activeCell="E44" sqref="E44"/>
      <rowBreaks count="1" manualBreakCount="1">
        <brk id="22" max="4" man="1"/>
      </rowBreaks>
      <pageMargins left="0.75" right="0.63" top="0.57999999999999996" bottom="0.6" header="0.34" footer="0.35"/>
      <pageSetup scale="92" fitToHeight="2" orientation="portrait" r:id="rId27"/>
      <headerFooter alignWithMargins="0">
        <oddFooter>&amp;R&amp;"Book Antiqua,Bold"&amp;8 Page &amp;P of &amp;N</oddFooter>
      </headerFooter>
    </customSheetView>
    <customSheetView guid="{13A93EBF-985A-49FD-9FE0-DC75D238EC8C}" scale="90" showPageBreaks="1" showGridLines="0" fitToPage="1" printArea="1" view="pageBreakPreview" topLeftCell="A10">
      <selection activeCell="E44" sqref="E44"/>
      <rowBreaks count="2" manualBreakCount="2">
        <brk id="22" max="4" man="1"/>
        <brk id="31" max="4" man="1"/>
      </rowBreaks>
      <pageMargins left="0.75" right="0.63" top="0.57999999999999996" bottom="0.6" header="0.34" footer="0.35"/>
      <pageSetup scale="92" fitToHeight="2" orientation="portrait" r:id="rId28"/>
      <headerFooter alignWithMargins="0">
        <oddFooter>&amp;R&amp;"Book Antiqua,Bold"&amp;8 Page &amp;P of &amp;N</oddFooter>
      </headerFooter>
    </customSheetView>
    <customSheetView guid="{BE615921-12B2-47E1-81BB-292B559B4C46}" scale="55" showPageBreaks="1" showGridLines="0" fitToPage="1" printArea="1" view="pageBreakPreview" topLeftCell="A14">
      <selection activeCell="E44" sqref="E44"/>
      <rowBreaks count="1" manualBreakCount="1">
        <brk id="22" max="14" man="1"/>
      </rowBreaks>
      <pageMargins left="0.75" right="0.63" top="0.57999999999999996" bottom="0.6" header="0.34" footer="0.35"/>
      <pageSetup scale="34" fitToHeight="2" orientation="portrait" r:id="rId29"/>
      <headerFooter alignWithMargins="0">
        <oddFooter>&amp;R&amp;"Book Antiqua,Bold"&amp;8 Page &amp;P of &amp;N</oddFooter>
      </headerFooter>
    </customSheetView>
    <customSheetView guid="{D05C69EC-C4A6-4AED-AFBA-A3044FD4B3FB}" scale="110" showPageBreaks="1" showGridLines="0" fitToPage="1" printArea="1" view="pageBreakPreview" topLeftCell="A20">
      <selection activeCell="E43" sqref="E43"/>
      <rowBreaks count="2" manualBreakCount="2">
        <brk id="21" max="14" man="1"/>
        <brk id="27" max="4" man="1"/>
      </rowBreaks>
      <pageMargins left="0.75" right="0.63" top="0.57999999999999996" bottom="0.6" header="0.34" footer="0.35"/>
      <pageSetup fitToHeight="2" orientation="portrait" r:id="rId30"/>
      <headerFooter alignWithMargins="0">
        <oddFooter>&amp;R&amp;"Book Antiqua,Bold"&amp;8 Page &amp;P of &amp;N</oddFooter>
      </headerFooter>
    </customSheetView>
    <customSheetView guid="{8CF338B0-8CA3-4AF4-816D-CB7A6D8E33BC}" scale="110" showPageBreaks="1" showGridLines="0" fitToPage="1" printArea="1" view="pageBreakPreview" topLeftCell="A21">
      <selection activeCell="E21" sqref="E21"/>
      <rowBreaks count="2" manualBreakCount="2">
        <brk id="22" max="14" man="1"/>
        <brk id="44" max="5" man="1"/>
      </rowBreaks>
      <pageMargins left="0.75" right="0.63" top="0.57999999999999996" bottom="0.6" header="0.34" footer="0.35"/>
      <pageSetup scale="66" fitToHeight="2" orientation="portrait" r:id="rId31"/>
      <headerFooter alignWithMargins="0">
        <oddFooter>&amp;R&amp;"Book Antiqua,Bold"&amp;8 Page &amp;P of &amp;N</oddFooter>
      </headerFooter>
    </customSheetView>
    <customSheetView guid="{B07CB001-8FAF-40AD-8AD5-A65A64B33B35}" scale="110" showPageBreaks="1" showGridLines="0" fitToPage="1" printArea="1" view="pageBreakPreview" topLeftCell="A8">
      <selection activeCell="E21" sqref="E21"/>
      <rowBreaks count="2" manualBreakCount="2">
        <brk id="22" max="14" man="1"/>
        <brk id="34" max="4" man="1"/>
      </rowBreaks>
      <pageMargins left="0.75" right="0.63" top="0.57999999999999996" bottom="0.6" header="0.34" footer="0.35"/>
      <pageSetup scale="75" fitToHeight="2" orientation="portrait" r:id="rId32"/>
      <headerFooter alignWithMargins="0">
        <oddFooter>&amp;R&amp;"Book Antiqua,Bold"&amp;8 Page &amp;P of &amp;N</oddFooter>
      </headerFooter>
    </customSheetView>
    <customSheetView guid="{4D67A8FB-66CE-4EFD-8932-C754BE25ED43}" scale="110" showPageBreaks="1" showGridLines="0" fitToPage="1" printArea="1" view="pageBreakPreview" topLeftCell="A13">
      <selection activeCell="E22" sqref="E22"/>
      <rowBreaks count="2" manualBreakCount="2">
        <brk id="22" max="14" man="1"/>
        <brk id="35" max="4" man="1"/>
      </rowBreaks>
      <pageMargins left="0.75" right="0.63" top="0.57999999999999996" bottom="0.6" header="0.34" footer="0.35"/>
      <pageSetup scale="75" fitToHeight="2" orientation="portrait" r:id="rId33"/>
      <headerFooter alignWithMargins="0">
        <oddFooter>&amp;R&amp;"Book Antiqua,Bold"&amp;8 Page &amp;P of &amp;N</oddFooter>
      </headerFooter>
    </customSheetView>
    <customSheetView guid="{0D490C87-B003-4943-9825-ACE0B8E7CC06}" scale="110" showPageBreaks="1" showGridLines="0" fitToPage="1" printArea="1" view="pageBreakPreview" topLeftCell="A10">
      <selection activeCell="E21" sqref="E21"/>
      <rowBreaks count="2" manualBreakCount="2">
        <brk id="22" max="14" man="1"/>
        <brk id="38" max="4" man="1"/>
      </rowBreaks>
      <pageMargins left="0.75" right="0.63" top="0.57999999999999996" bottom="0.6" header="0.34" footer="0.35"/>
      <pageSetup scale="75" fitToHeight="2" orientation="portrait" r:id="rId34"/>
      <headerFooter alignWithMargins="0">
        <oddFooter>&amp;R&amp;"Book Antiqua,Bold"&amp;8 Page &amp;P of &amp;N</oddFooter>
      </headerFooter>
    </customSheetView>
    <customSheetView guid="{012A8702-091E-4FD1-8E26-12B65B8B3B8C}" scale="110" showPageBreaks="1" showGridLines="0" fitToPage="1" printArea="1" view="pageBreakPreview" topLeftCell="A46">
      <selection activeCell="E44" sqref="E44"/>
      <rowBreaks count="1" manualBreakCount="1">
        <brk id="22" max="14" man="1"/>
      </rowBreaks>
      <pageMargins left="0.75" right="0.63" top="0.57999999999999996" bottom="0.6" header="0.34" footer="0.35"/>
      <pageSetup scale="74" fitToHeight="2" orientation="portrait" r:id="rId35"/>
      <headerFooter alignWithMargins="0">
        <oddFooter>&amp;R&amp;"Book Antiqua,Bold"&amp;8 Page &amp;P of &amp;N</oddFooter>
      </headerFooter>
    </customSheetView>
    <customSheetView guid="{CD28740F-9825-447C-B887-B18F0232D126}" scale="130" showPageBreaks="1" showGridLines="0" fitToPage="1" printArea="1" view="pageBreakPreview" topLeftCell="A34">
      <selection activeCell="E44" sqref="E44"/>
      <rowBreaks count="1" manualBreakCount="1">
        <brk id="22" max="14" man="1"/>
      </rowBreaks>
      <pageMargins left="0.75" right="0.63" top="0.57999999999999996" bottom="0.6" header="0.34" footer="0.35"/>
      <pageSetup scale="97" fitToHeight="2" orientation="portrait" r:id="rId36"/>
      <headerFooter alignWithMargins="0">
        <oddFooter>&amp;R&amp;"Book Antiqua,Bold"&amp;8 Page &amp;P of &amp;N</oddFooter>
      </headerFooter>
    </customSheetView>
    <customSheetView guid="{0064F3C0-5DFF-4992-B9AD-EC91C5FD9BD7}" showPageBreaks="1" showGridLines="0" fitToPage="1" printArea="1" view="pageBreakPreview">
      <selection activeCell="F21" sqref="F21"/>
      <rowBreaks count="1" manualBreakCount="1">
        <brk id="22" max="14" man="1"/>
      </rowBreaks>
      <pageMargins left="0.75" right="0.63" top="0.57999999999999996" bottom="0.6" header="0.34" footer="0.35"/>
      <pageSetup scale="70" fitToHeight="2" orientation="portrait" r:id="rId37"/>
      <headerFooter alignWithMargins="0">
        <oddFooter>&amp;R&amp;"Book Antiqua,Bold"&amp;8 Page &amp;P of &amp;N</oddFooter>
      </headerFooter>
    </customSheetView>
  </customSheetViews>
  <mergeCells count="46">
    <mergeCell ref="A18:A19"/>
    <mergeCell ref="B18:D19"/>
    <mergeCell ref="A32:A34"/>
    <mergeCell ref="B32:D32"/>
    <mergeCell ref="B37:D37"/>
    <mergeCell ref="B33:D33"/>
    <mergeCell ref="B34:D34"/>
    <mergeCell ref="B35:D35"/>
    <mergeCell ref="A26:A28"/>
    <mergeCell ref="B26:D26"/>
    <mergeCell ref="B27:D27"/>
    <mergeCell ref="A29:A31"/>
    <mergeCell ref="A20:A22"/>
    <mergeCell ref="A23:A25"/>
    <mergeCell ref="B31:D31"/>
    <mergeCell ref="B29:D29"/>
    <mergeCell ref="A3:E3"/>
    <mergeCell ref="A5:E5"/>
    <mergeCell ref="A16:E16"/>
    <mergeCell ref="B9:D9"/>
    <mergeCell ref="B10:D10"/>
    <mergeCell ref="B11:D11"/>
    <mergeCell ref="B12:D12"/>
    <mergeCell ref="A8:D8"/>
    <mergeCell ref="B51:E51"/>
    <mergeCell ref="B38:D38"/>
    <mergeCell ref="B40:D40"/>
    <mergeCell ref="B41:D41"/>
    <mergeCell ref="B43:D43"/>
    <mergeCell ref="B44:D44"/>
    <mergeCell ref="B39:D39"/>
    <mergeCell ref="B42:D42"/>
    <mergeCell ref="A45:E45"/>
    <mergeCell ref="A42:A44"/>
    <mergeCell ref="A39:A41"/>
    <mergeCell ref="A36:A38"/>
    <mergeCell ref="B36:D36"/>
    <mergeCell ref="A46:E46"/>
    <mergeCell ref="B21:D21"/>
    <mergeCell ref="B20:D20"/>
    <mergeCell ref="B22:D22"/>
    <mergeCell ref="B30:D30"/>
    <mergeCell ref="B28:D28"/>
    <mergeCell ref="B23:D23"/>
    <mergeCell ref="B24:D24"/>
    <mergeCell ref="B25:D25"/>
  </mergeCells>
  <phoneticPr fontId="6" type="noConversion"/>
  <conditionalFormatting sqref="E33">
    <cfRule type="expression" priority="1">
      <formula>#REF!&lt;33</formula>
    </cfRule>
  </conditionalFormatting>
  <pageMargins left="0.75" right="0.63" top="0.57999999999999996" bottom="0.6" header="0.34" footer="0.35"/>
  <pageSetup scale="97" fitToHeight="2" orientation="portrait" r:id="rId38"/>
  <headerFooter alignWithMargins="0">
    <oddFooter>&amp;R&amp;"Book Antiqua,Bold"&amp;8 Page &amp;P of &amp;N</oddFooter>
  </headerFooter>
  <rowBreaks count="1" manualBreakCount="1">
    <brk id="22" max="14" man="1"/>
  </rowBreaks>
  <drawing r:id="rId3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indexed="58"/>
  </sheetPr>
  <dimension ref="A1:I30"/>
  <sheetViews>
    <sheetView showGridLines="0" view="pageBreakPreview" zoomScaleNormal="100" zoomScaleSheetLayoutView="100" workbookViewId="0">
      <selection activeCell="K14" sqref="K14"/>
    </sheetView>
  </sheetViews>
  <sheetFormatPr defaultRowHeight="16.5"/>
  <cols>
    <col min="1" max="1" width="15.7109375" style="4" customWidth="1"/>
    <col min="2" max="2" width="20.5703125" style="4" customWidth="1"/>
    <col min="3" max="3" width="11.42578125" style="4" customWidth="1"/>
    <col min="4" max="4" width="13.28515625" style="4" customWidth="1"/>
    <col min="5" max="5" width="39.28515625" style="4" customWidth="1"/>
    <col min="6" max="8" width="9.140625" style="1" customWidth="1"/>
  </cols>
  <sheetData>
    <row r="1" spans="1:9">
      <c r="A1" s="22" t="str">
        <f>Basic!A3&amp;Basic!B3</f>
        <v>Specification No. :SR-I/C&amp;M/WC-4356(SR1/NT/W-AIS/DOM/B00/25/11800
(RFx: 5002004743)</v>
      </c>
      <c r="B1" s="18"/>
      <c r="C1" s="18"/>
      <c r="D1" s="18"/>
      <c r="E1" s="19" t="str">
        <f>"Attachment-10 "</f>
        <v xml:space="preserve">Attachment-10 </v>
      </c>
    </row>
    <row r="3" spans="1:9" ht="96" customHeight="1">
      <c r="A3" s="914" t="str">
        <f>'Attach 3(JV)'!A3</f>
        <v xml:space="preserve">WC-4356: Augmentation of transformation capacity at 400/220KV Nagarjunasgar substation in Andhrapradesh by 1X500MVA, 400/220KV ICT(4th) and Conversion of 80MVAR fixed line reactor at Nellore end on Vijayawada- Nellore 400KV D/C line(line-2) to switchable line reactor along with NGR and its bypassing scheme </v>
      </c>
      <c r="B3" s="914"/>
      <c r="C3" s="914"/>
      <c r="D3" s="914"/>
      <c r="E3" s="914"/>
      <c r="F3" s="2"/>
      <c r="G3" s="8"/>
      <c r="H3" s="2"/>
    </row>
    <row r="4" spans="1:9" ht="20.100000000000001" customHeight="1">
      <c r="A4" s="5"/>
      <c r="H4" s="9"/>
      <c r="I4" s="10"/>
    </row>
    <row r="5" spans="1:9" ht="20.100000000000001" customHeight="1">
      <c r="A5" s="915" t="s">
        <v>385</v>
      </c>
      <c r="B5" s="915"/>
      <c r="C5" s="915"/>
      <c r="D5" s="915"/>
      <c r="E5" s="915"/>
      <c r="F5" s="3"/>
      <c r="H5" s="9"/>
      <c r="I5" s="10"/>
    </row>
    <row r="6" spans="1:9" ht="20.100000000000001" customHeight="1">
      <c r="A6" s="6"/>
      <c r="H6" s="9"/>
      <c r="I6" s="10"/>
    </row>
    <row r="7" spans="1:9" ht="20.100000000000001" customHeight="1">
      <c r="A7" s="13" t="str">
        <f>'Attach 3(JV)'!A7</f>
        <v>Bidder’s Name and Address :</v>
      </c>
      <c r="E7" s="14" t="str">
        <f>'Attach 3(JV)'!E7</f>
        <v>To:</v>
      </c>
      <c r="H7" s="9"/>
      <c r="I7" s="10"/>
    </row>
    <row r="8" spans="1:9" ht="36" customHeight="1">
      <c r="A8" s="913" t="str">
        <f>'Attach 3(JV)'!A8</f>
        <v/>
      </c>
      <c r="B8" s="913"/>
      <c r="C8" s="913"/>
      <c r="D8" s="913"/>
      <c r="E8" s="11" t="str">
        <f>'Attach 3(JV)'!E8</f>
        <v>Contract &amp; Materials Dept.,</v>
      </c>
      <c r="H8" s="9"/>
      <c r="I8" s="10"/>
    </row>
    <row r="9" spans="1:9" ht="20.100000000000001" customHeight="1">
      <c r="A9" s="12" t="s">
        <v>353</v>
      </c>
      <c r="B9" s="640" t="str">
        <f>'Attach 3(JV)'!B9</f>
        <v/>
      </c>
      <c r="C9" s="640"/>
      <c r="D9" s="640"/>
      <c r="E9" s="11" t="str">
        <f>'Attach 3(JV)'!E9</f>
        <v>Power Grid Corporation of India Ltd.,</v>
      </c>
      <c r="H9" s="9"/>
      <c r="I9" s="10"/>
    </row>
    <row r="10" spans="1:9" ht="20.100000000000001" customHeight="1">
      <c r="A10" s="12" t="s">
        <v>354</v>
      </c>
      <c r="B10" s="640" t="str">
        <f>'Attach 3(JV)'!B10</f>
        <v/>
      </c>
      <c r="C10" s="640"/>
      <c r="D10" s="640"/>
      <c r="E10" s="11" t="str">
        <f>'Attach 3(JV)'!E10</f>
        <v>Kavadiguda Main Road,</v>
      </c>
      <c r="H10" s="9"/>
      <c r="I10" s="10"/>
    </row>
    <row r="11" spans="1:9" ht="20.100000000000001" customHeight="1">
      <c r="B11" s="640" t="str">
        <f>'Attach 3(JV)'!B11</f>
        <v/>
      </c>
      <c r="C11" s="640"/>
      <c r="D11" s="640"/>
      <c r="E11" s="11" t="str">
        <f>'Attach 3(JV)'!E11</f>
        <v>Secunderabad -500080.</v>
      </c>
    </row>
    <row r="12" spans="1:9" ht="20.100000000000001" customHeight="1">
      <c r="A12" s="6"/>
      <c r="B12" s="640" t="str">
        <f>'Attach 3(JV)'!B12</f>
        <v/>
      </c>
      <c r="C12" s="640"/>
      <c r="D12" s="640"/>
      <c r="E12" s="11"/>
    </row>
    <row r="13" spans="1:9" ht="20.100000000000001" customHeight="1">
      <c r="A13" s="6"/>
      <c r="B13" s="179"/>
      <c r="C13" s="179"/>
      <c r="D13" s="179"/>
      <c r="G13" s="11"/>
    </row>
    <row r="14" spans="1:9" ht="20.100000000000001" customHeight="1">
      <c r="A14" s="4" t="s">
        <v>347</v>
      </c>
    </row>
    <row r="15" spans="1:9" ht="20.100000000000001" customHeight="1">
      <c r="A15" s="6"/>
    </row>
    <row r="16" spans="1:9" s="358" customFormat="1" ht="115.5" customHeight="1">
      <c r="A16" s="912" t="s">
        <v>762</v>
      </c>
      <c r="B16" s="912"/>
      <c r="C16" s="912"/>
      <c r="D16" s="912"/>
      <c r="E16" s="912"/>
      <c r="F16" s="588"/>
      <c r="G16" s="357"/>
      <c r="H16" s="357"/>
    </row>
    <row r="17" spans="1:6" ht="162" customHeight="1">
      <c r="A17" s="912"/>
      <c r="B17" s="912"/>
      <c r="C17" s="912"/>
      <c r="D17" s="912"/>
      <c r="E17" s="912"/>
      <c r="F17" s="588"/>
    </row>
    <row r="18" spans="1:6" ht="33" customHeight="1">
      <c r="A18" s="20" t="s">
        <v>6</v>
      </c>
      <c r="B18" s="194" t="str">
        <f>'Attach 3(JV)'!B24</f>
        <v/>
      </c>
      <c r="C18" s="17"/>
      <c r="D18" s="21" t="s">
        <v>4</v>
      </c>
      <c r="E18" s="268" t="str">
        <f>'Attach 3(JV)'!E24</f>
        <v/>
      </c>
    </row>
    <row r="19" spans="1:6" ht="33" customHeight="1">
      <c r="A19" s="20" t="s">
        <v>7</v>
      </c>
      <c r="B19" s="268" t="str">
        <f>'Attach 3(JV)'!B25</f>
        <v/>
      </c>
      <c r="C19" s="17"/>
      <c r="D19" s="21" t="s">
        <v>5</v>
      </c>
      <c r="E19" s="268" t="str">
        <f>'Attach 3(JV)'!E25</f>
        <v/>
      </c>
    </row>
    <row r="20" spans="1:6" ht="33" customHeight="1">
      <c r="B20" s="17"/>
      <c r="C20" s="17"/>
      <c r="D20" s="21"/>
      <c r="E20" s="17"/>
    </row>
    <row r="21" spans="1:6" ht="20.100000000000001" customHeight="1"/>
    <row r="22" spans="1:6" ht="20.100000000000001" customHeight="1">
      <c r="A22" s="7"/>
    </row>
    <row r="23" spans="1:6" ht="20.100000000000001" customHeight="1"/>
    <row r="24" spans="1:6" ht="20.100000000000001" customHeight="1">
      <c r="A24" s="7"/>
    </row>
    <row r="25" spans="1:6" ht="20.100000000000001" customHeight="1"/>
    <row r="26" spans="1:6" ht="20.100000000000001" customHeight="1">
      <c r="A26" s="7"/>
    </row>
    <row r="27" spans="1:6" ht="20.100000000000001" customHeight="1"/>
    <row r="28" spans="1:6" ht="20.100000000000001" customHeight="1"/>
    <row r="29" spans="1:6" ht="20.100000000000001" customHeight="1"/>
    <row r="30" spans="1:6" ht="20.100000000000001" customHeight="1"/>
  </sheetData>
  <sheetProtection algorithmName="SHA-512" hashValue="rcMGMniHqxZgwnosTDvRy7Vwz4oZ36WrdJdPTTzDtMM1Is5kjD28kZK7eeVlNdFEX3yi/RgyDuRwXedHE1ltVw==" saltValue="MlkYimddi46tNrd0Met7uQ==" spinCount="100000" sheet="1" formatColumns="0" formatRows="0" selectLockedCells="1"/>
  <customSheetViews>
    <customSheetView guid="{298F032C-06C2-4CBE-91F6-31626F220A05}" showPageBreaks="1" showGridLines="0" printArea="1" view="pageBreakPreview" topLeftCell="A4">
      <selection activeCell="A16" sqref="A16:E17"/>
      <pageMargins left="0.75" right="0.63" top="0.57999999999999996" bottom="0.6" header="0.34" footer="0.35"/>
      <pageSetup scale="98" orientation="portrait" r:id="rId1"/>
      <headerFooter alignWithMargins="0">
        <oddFooter>&amp;R&amp;"Book Antiqua,Bold"&amp;8 Page &amp;P of &amp;N</oddFooter>
      </headerFooter>
    </customSheetView>
    <customSheetView guid="{345DC493-E4B0-4F0D-8EB4-6A65D801E281}" showPageBreaks="1" showGridLines="0" printArea="1" view="pageBreakPreview" topLeftCell="A7">
      <selection activeCell="E12" sqref="E12"/>
      <pageMargins left="0.75" right="0.63" top="0.57999999999999996" bottom="0.6" header="0.34" footer="0.35"/>
      <pageSetup scale="98" orientation="portrait" r:id="rId2"/>
      <headerFooter alignWithMargins="0">
        <oddFooter>&amp;R&amp;"Book Antiqua,Bold"&amp;8 Page &amp;P of &amp;N</oddFooter>
      </headerFooter>
    </customSheetView>
    <customSheetView guid="{35C772BD-8F05-4A18-BEC8-6AF744E22539}" showPageBreaks="1" showGridLines="0" printArea="1" view="pageBreakPreview" topLeftCell="A7">
      <selection activeCell="A16" sqref="A16:E16"/>
      <pageMargins left="0.75" right="0.63" top="0.57999999999999996" bottom="0.6" header="0.34" footer="0.35"/>
      <pageSetup scale="98" orientation="portrait" r:id="rId3"/>
      <headerFooter alignWithMargins="0">
        <oddFooter>&amp;R&amp;"Book Antiqua,Bold"&amp;8 Page &amp;P of &amp;N</oddFooter>
      </headerFooter>
    </customSheetView>
    <customSheetView guid="{FC200EB0-6614-47DB-96CE-7610471486D9}" showPageBreaks="1" showGridLines="0" printArea="1" view="pageBreakPreview">
      <selection activeCell="A16" sqref="A16:E16"/>
      <pageMargins left="0.75" right="0.63" top="0.57999999999999996" bottom="0.6" header="0.34" footer="0.35"/>
      <pageSetup scale="98" orientation="portrait" r:id="rId4"/>
      <headerFooter alignWithMargins="0">
        <oddFooter>&amp;R&amp;"Book Antiqua,Bold"&amp;8 Page &amp;P of &amp;N</oddFooter>
      </headerFooter>
    </customSheetView>
    <customSheetView guid="{010B040B-83D1-42E5-9354-A9BE9113BDAC}" showPageBreaks="1" showGridLines="0" printArea="1" view="pageBreakPreview" topLeftCell="A13">
      <selection activeCell="A16" sqref="A16:E16"/>
      <pageMargins left="0.75" right="0.63" top="0.57999999999999996" bottom="0.6" header="0.34" footer="0.35"/>
      <pageSetup scale="98" orientation="portrait" r:id="rId5"/>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scale="98" orientation="portrait" r:id="rId6"/>
      <headerFooter alignWithMargins="0">
        <oddFooter>&amp;R&amp;"Book Antiqua,Bold"&amp;8 Page &amp;P of &amp;N</oddFooter>
      </headerFooter>
    </customSheetView>
    <customSheetView guid="{1F125E51-1799-42D0-B41E-DC039BB17D59}" showPageBreaks="1" showGridLines="0" printArea="1" view="pageBreakPreview">
      <selection activeCell="A3" sqref="A3:E3"/>
      <pageMargins left="0.75" right="0.63" top="0.57999999999999996" bottom="0.6" header="0.34" footer="0.35"/>
      <pageSetup scale="98" orientation="portrait" r:id="rId7"/>
      <headerFooter alignWithMargins="0">
        <oddFooter>&amp;R&amp;"Book Antiqua,Bold"&amp;8 Page &amp;P of &amp;N</oddFooter>
      </headerFooter>
    </customSheetView>
    <customSheetView guid="{14C32814-5A59-4863-9FB1-822FBB75D7D1}" showPageBreaks="1" showGridLines="0" printArea="1" view="pageBreakPreview">
      <selection activeCell="A16" sqref="A16:E16"/>
      <pageMargins left="0.75" right="0.63" top="0.57999999999999996" bottom="0.6" header="0.34" footer="0.35"/>
      <pageSetup scale="99" orientation="portrait" r:id="rId8"/>
      <headerFooter alignWithMargins="0">
        <oddFooter>&amp;R&amp;"Book Antiqua,Bold"&amp;8 Page &amp;P of &amp;N</oddFooter>
      </headerFooter>
    </customSheetView>
    <customSheetView guid="{AA750348-930C-43DE-ADD0-8D60980F5013}" showPageBreaks="1" showGridLines="0" printArea="1" view="pageBreakPreview" topLeftCell="A7">
      <selection activeCell="A16" sqref="A16:E16"/>
      <pageMargins left="0.75" right="0.63" top="0.57999999999999996" bottom="0.6" header="0.34" footer="0.35"/>
      <pageSetup scale="99" orientation="portrait" r:id="rId9"/>
      <headerFooter alignWithMargins="0">
        <oddFooter>&amp;R&amp;"Book Antiqua,Bold"&amp;8 Page &amp;P of &amp;N</oddFooter>
      </headerFooter>
    </customSheetView>
    <customSheetView guid="{CFBF18EC-8277-4311-991B-395AF21BB33B}" showPageBreaks="1" showGridLines="0" printArea="1" view="pageBreakPreview" topLeftCell="A7">
      <selection activeCell="A16" sqref="A16:E16"/>
      <pageMargins left="0.75" right="0.63" top="0.57999999999999996" bottom="0.6" header="0.34" footer="0.35"/>
      <pageSetup scale="99" orientation="portrait" r:id="rId10"/>
      <headerFooter alignWithMargins="0">
        <oddFooter>&amp;R&amp;"Book Antiqua,Bold"&amp;8 Page &amp;P of &amp;N</oddFooter>
      </headerFooter>
    </customSheetView>
    <customSheetView guid="{82C64B11-1F50-45B5-B7BB-9F1DC733C833}" showPageBreaks="1" showGridLines="0" printArea="1" view="pageBreakPreview">
      <selection activeCell="B75" sqref="B75:C75"/>
      <pageMargins left="0.75" right="0.63" top="0.57999999999999996" bottom="0.6" header="0.34" footer="0.35"/>
      <pageSetup orientation="portrait" r:id="rId11"/>
      <headerFooter alignWithMargins="0">
        <oddFooter>&amp;R&amp;"Book Antiqua,Bold"&amp;8 Page &amp;P of &amp;N</oddFooter>
      </headerFooter>
    </customSheetView>
    <customSheetView guid="{FE4EC9C4-31B9-4D40-8323-5B16C3BC840F}" showPageBreaks="1" showGridLines="0" printArea="1" view="pageBreakPreview" topLeftCell="A4">
      <pageMargins left="0.75" right="0.63" top="0.57999999999999996" bottom="0.6" header="0.34" footer="0.35"/>
      <pageSetup orientation="portrait" r:id="rId12"/>
      <headerFooter alignWithMargins="0">
        <oddFooter>&amp;R&amp;"Book Antiqua,Bold"&amp;8 Page &amp;P of &amp;N</oddFooter>
      </headerFooter>
    </customSheetView>
    <customSheetView guid="{F9FE2C60-2849-4C32-B532-2B1A89FFA9CD}" showGridLines="0">
      <pageMargins left="0.75" right="0.63" top="0.57999999999999996" bottom="0.6" header="0.34" footer="0.35"/>
      <pageSetup orientation="portrait" r:id="rId13"/>
      <headerFooter alignWithMargins="0">
        <oddFooter>&amp;R&amp;"Book Antiqua,Bold"&amp;8 Page &amp;P of &amp;N</oddFooter>
      </headerFooter>
    </customSheetView>
    <customSheetView guid="{494F6778-23FE-4AAC-B37D-6C7543FC13B9}" showGridLines="0" topLeftCell="A16">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5"/>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7"/>
      <headerFooter alignWithMargins="0">
        <oddFooter>&amp;L&amp;8Tower Package-P238-TW04, TL associated with Phase-I Generation Project in Orissa (Part-C)&amp;R&amp;"Book Antiqua,Bold"&amp;8Attachment-10 TW04  / Page &amp;P of &amp;N</oddFooter>
      </headerFooter>
    </customSheetView>
    <customSheetView guid="{ECEBABD0-566A-41C4-AA9A-38EA30EFEDA8}" showGridLines="0" zeroValues="0" showRuler="0">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20"/>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21"/>
      <headerFooter alignWithMargins="0">
        <oddFooter>&amp;R&amp;"Book Antiqua,Bold"&amp;8 Page &amp;P of &amp;N</oddFooter>
      </headerFooter>
    </customSheetView>
    <customSheetView guid="{240327DD-375F-45D4-BA52-89AFD79FE6A1}" showPageBreaks="1" showGridLines="0" printArea="1" view="pageBreakPreview">
      <pageMargins left="0.75" right="0.63" top="0.57999999999999996" bottom="0.6" header="0.34" footer="0.35"/>
      <pageSetup orientation="portrait" r:id="rId22"/>
      <headerFooter alignWithMargins="0">
        <oddFooter>&amp;R&amp;"Book Antiqua,Bold"&amp;8 Page &amp;P of &amp;N</oddFooter>
      </headerFooter>
    </customSheetView>
    <customSheetView guid="{82E8A0F5-0020-4355-95CF-28601763A783}" showPageBreaks="1" showGridLines="0" printArea="1" view="pageBreakPreview" topLeftCell="A10">
      <pageMargins left="0.75" right="0.63" top="0.57999999999999996" bottom="0.6" header="0.34" footer="0.35"/>
      <pageSetup orientation="portrait" r:id="rId23"/>
      <headerFooter alignWithMargins="0">
        <oddFooter>&amp;R&amp;"Book Antiqua,Bold"&amp;8 Page &amp;P of &amp;N</oddFooter>
      </headerFooter>
    </customSheetView>
    <customSheetView guid="{44C1C443-3199-4288-884A-D16AF7B2CD69}" showPageBreaks="1" showGridLines="0" printArea="1" view="pageBreakPreview">
      <pageMargins left="0.75" right="0.63" top="0.57999999999999996" bottom="0.6" header="0.34" footer="0.35"/>
      <pageSetup orientation="portrait" r:id="rId24"/>
      <headerFooter alignWithMargins="0">
        <oddFooter>&amp;R&amp;"Book Antiqua,Bold"&amp;8 Page &amp;P of &amp;N</oddFooter>
      </headerFooter>
    </customSheetView>
    <customSheetView guid="{CB7CD015-9A92-451A-BEF4-2BC98E3768DD}" showPageBreaks="1" showGridLines="0" printArea="1" view="pageBreakPreview">
      <pageMargins left="0.75" right="0.63" top="0.57999999999999996" bottom="0.6" header="0.34" footer="0.35"/>
      <pageSetup orientation="portrait" r:id="rId25"/>
      <headerFooter alignWithMargins="0">
        <oddFooter>&amp;R&amp;"Book Antiqua,Bold"&amp;8 Page &amp;P of &amp;N</oddFooter>
      </headerFooter>
    </customSheetView>
    <customSheetView guid="{7A88FC7A-7690-48AB-B789-172043AFADC8}" showPageBreaks="1" showGridLines="0" printArea="1" view="pageBreakPreview" topLeftCell="A13">
      <selection activeCell="B20" sqref="B20"/>
      <pageMargins left="0.75" right="0.63" top="0.57999999999999996" bottom="0.6" header="0.34" footer="0.35"/>
      <pageSetup scale="99" orientation="portrait" r:id="rId26"/>
      <headerFooter alignWithMargins="0">
        <oddFooter>&amp;R&amp;"Book Antiqua,Bold"&amp;8 Page &amp;P of &amp;N</oddFooter>
      </headerFooter>
    </customSheetView>
    <customSheetView guid="{1E2D7167-D6B7-4690-9A83-BF768C4223A4}" showPageBreaks="1" showGridLines="0" printArea="1" view="pageBreakPreview" topLeftCell="A7">
      <selection activeCell="A16" sqref="A16:E16"/>
      <pageMargins left="0.75" right="0.63" top="0.57999999999999996" bottom="0.6" header="0.34" footer="0.35"/>
      <pageSetup scale="99" orientation="portrait" r:id="rId27"/>
      <headerFooter alignWithMargins="0">
        <oddFooter>&amp;R&amp;"Book Antiqua,Bold"&amp;8 Page &amp;P of &amp;N</oddFooter>
      </headerFooter>
    </customSheetView>
    <customSheetView guid="{13A93EBF-985A-49FD-9FE0-DC75D238EC8C}" showPageBreaks="1" showGridLines="0" printArea="1" view="pageBreakPreview">
      <selection activeCell="I12" sqref="I12"/>
      <pageMargins left="0.75" right="0.63" top="0.57999999999999996" bottom="0.6" header="0.34" footer="0.35"/>
      <pageSetup scale="98" orientation="portrait" r:id="rId28"/>
      <headerFooter alignWithMargins="0">
        <oddFooter>&amp;R&amp;"Book Antiqua,Bold"&amp;8 Page &amp;P of &amp;N</oddFooter>
      </headerFooter>
    </customSheetView>
    <customSheetView guid="{BE615921-12B2-47E1-81BB-292B559B4C46}" showPageBreaks="1" showGridLines="0" printArea="1" view="pageBreakPreview">
      <selection activeCell="A3" sqref="A3:E3"/>
      <pageMargins left="0.75" right="0.63" top="0.57999999999999996" bottom="0.6" header="0.34" footer="0.35"/>
      <pageSetup scale="98" orientation="portrait" r:id="rId29"/>
      <headerFooter alignWithMargins="0">
        <oddFooter>&amp;R&amp;"Book Antiqua,Bold"&amp;8 Page &amp;P of &amp;N</oddFooter>
      </headerFooter>
    </customSheetView>
    <customSheetView guid="{D05C69EC-C4A6-4AED-AFBA-A3044FD4B3FB}" showPageBreaks="1" showGridLines="0" printArea="1" view="pageBreakPreview">
      <selection activeCell="A3" sqref="A3:E3"/>
      <pageMargins left="0.75" right="0.63" top="0.57999999999999996" bottom="0.6" header="0.34" footer="0.35"/>
      <pageSetup scale="98" orientation="portrait" r:id="rId30"/>
      <headerFooter alignWithMargins="0">
        <oddFooter>&amp;R&amp;"Book Antiqua,Bold"&amp;8 Page &amp;P of &amp;N</oddFooter>
      </headerFooter>
    </customSheetView>
    <customSheetView guid="{8CF338B0-8CA3-4AF4-816D-CB7A6D8E33BC}" showPageBreaks="1" showGridLines="0" printArea="1" view="pageBreakPreview">
      <selection activeCell="A3" sqref="A3:E3"/>
      <pageMargins left="0.75" right="0.63" top="0.57999999999999996" bottom="0.6" header="0.34" footer="0.35"/>
      <pageSetup scale="98" orientation="portrait" r:id="rId31"/>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scale="98" orientation="portrait" r:id="rId32"/>
      <headerFooter alignWithMargins="0">
        <oddFooter>&amp;R&amp;"Book Antiqua,Bold"&amp;8 Page &amp;P of &amp;N</oddFooter>
      </headerFooter>
    </customSheetView>
    <customSheetView guid="{4D67A8FB-66CE-4EFD-8932-C754BE25ED43}" showPageBreaks="1" showGridLines="0" printArea="1" view="pageBreakPreview" topLeftCell="A7">
      <selection activeCell="A2" sqref="A2"/>
      <pageMargins left="0.75" right="0.63" top="0.57999999999999996" bottom="0.6" header="0.34" footer="0.35"/>
      <pageSetup scale="98" orientation="portrait" r:id="rId33"/>
      <headerFooter alignWithMargins="0">
        <oddFooter>&amp;R&amp;"Book Antiqua,Bold"&amp;8 Page &amp;P of &amp;N</oddFooter>
      </headerFooter>
    </customSheetView>
    <customSheetView guid="{0D490C87-B003-4943-9825-ACE0B8E7CC06}" showPageBreaks="1" showGridLines="0" printArea="1" view="pageBreakPreview" topLeftCell="A7">
      <selection activeCell="A16" sqref="A16:E16"/>
      <pageMargins left="0.75" right="0.63" top="0.57999999999999996" bottom="0.6" header="0.34" footer="0.35"/>
      <pageSetup scale="98" orientation="portrait" r:id="rId34"/>
      <headerFooter alignWithMargins="0">
        <oddFooter>&amp;R&amp;"Book Antiqua,Bold"&amp;8 Page &amp;P of &amp;N</oddFooter>
      </headerFooter>
    </customSheetView>
    <customSheetView guid="{012A8702-091E-4FD1-8E26-12B65B8B3B8C}" showPageBreaks="1" showGridLines="0" printArea="1" view="pageBreakPreview" topLeftCell="A13">
      <selection activeCell="A16" sqref="A16:E16"/>
      <pageMargins left="0.75" right="0.63" top="0.57999999999999996" bottom="0.6" header="0.34" footer="0.35"/>
      <pageSetup scale="98" orientation="portrait" r:id="rId35"/>
      <headerFooter alignWithMargins="0">
        <oddFooter>&amp;R&amp;"Book Antiqua,Bold"&amp;8 Page &amp;P of &amp;N</oddFooter>
      </headerFooter>
    </customSheetView>
    <customSheetView guid="{CD28740F-9825-447C-B887-B18F0232D126}" showPageBreaks="1" showGridLines="0" printArea="1" view="pageBreakPreview">
      <selection activeCell="A5" sqref="A5:E5"/>
      <pageMargins left="0.75" right="0.63" top="0.57999999999999996" bottom="0.6" header="0.34" footer="0.35"/>
      <pageSetup scale="98" orientation="portrait" r:id="rId36"/>
      <headerFooter alignWithMargins="0">
        <oddFooter>&amp;R&amp;"Book Antiqua,Bold"&amp;8 Page &amp;P of &amp;N</oddFooter>
      </headerFooter>
    </customSheetView>
    <customSheetView guid="{0064F3C0-5DFF-4992-B9AD-EC91C5FD9BD7}" showPageBreaks="1" showGridLines="0" printArea="1" view="pageBreakPreview" topLeftCell="A4">
      <selection activeCell="A16" sqref="A16:E17"/>
      <pageMargins left="0.75" right="0.63" top="0.57999999999999996" bottom="0.6" header="0.34" footer="0.35"/>
      <pageSetup scale="98" orientation="portrait" r:id="rId37"/>
      <headerFooter alignWithMargins="0">
        <oddFooter>&amp;R&amp;"Book Antiqua,Bold"&amp;8 Page &amp;P of &amp;N</oddFooter>
      </headerFooter>
    </customSheetView>
  </customSheetViews>
  <mergeCells count="8">
    <mergeCell ref="A16:E17"/>
    <mergeCell ref="B12:D12"/>
    <mergeCell ref="A8:D8"/>
    <mergeCell ref="A3:E3"/>
    <mergeCell ref="A5:E5"/>
    <mergeCell ref="B9:D9"/>
    <mergeCell ref="B10:D10"/>
    <mergeCell ref="B11:D11"/>
  </mergeCells>
  <phoneticPr fontId="6" type="noConversion"/>
  <pageMargins left="0.75" right="0.63" top="0.57999999999999996" bottom="0.6" header="0.34" footer="0.35"/>
  <pageSetup scale="98" orientation="portrait" r:id="rId38"/>
  <headerFooter alignWithMargins="0">
    <oddFooter>&amp;R&amp;"Book Antiqua,Bold"&amp;8 Page &amp;P of &amp;N</oddFooter>
  </headerFooter>
  <drawing r:id="rId39"/>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indexed="14"/>
  </sheetPr>
  <dimension ref="A1:Z85"/>
  <sheetViews>
    <sheetView showGridLines="0" view="pageBreakPreview" zoomScaleNormal="100" zoomScaleSheetLayoutView="100" workbookViewId="0">
      <selection activeCell="B18" sqref="B18:C18"/>
    </sheetView>
  </sheetViews>
  <sheetFormatPr defaultRowHeight="16.5"/>
  <cols>
    <col min="1" max="1" width="12.140625" style="30" customWidth="1"/>
    <col min="2" max="2" width="30.7109375" style="30" customWidth="1"/>
    <col min="3" max="3" width="17.85546875" style="30" customWidth="1"/>
    <col min="4" max="4" width="18.85546875" style="30" customWidth="1"/>
    <col min="5" max="5" width="20" style="30" customWidth="1"/>
    <col min="6" max="8" width="9.140625" style="25"/>
    <col min="9" max="16384" width="9.140625" style="26"/>
  </cols>
  <sheetData>
    <row r="1" spans="1:26">
      <c r="A1" s="22" t="str">
        <f>Basic!A3&amp;Basic!B3</f>
        <v>Specification No. :SR-I/C&amp;M/WC-4356(SR1/NT/W-AIS/DOM/B00/25/11800
(RFx: 5002004743)</v>
      </c>
      <c r="B1" s="23"/>
      <c r="C1" s="23"/>
      <c r="D1" s="23"/>
      <c r="E1" s="24" t="str">
        <f>"Attachment-11 "</f>
        <v xml:space="preserve">Attachment-11 </v>
      </c>
    </row>
    <row r="2" spans="1:26" ht="19.5" customHeight="1">
      <c r="Z2" s="161">
        <f>'Attach 3(JV)'!Z2</f>
        <v>0</v>
      </c>
    </row>
    <row r="3" spans="1:26" ht="123.75" customHeight="1">
      <c r="A3" s="855" t="str">
        <f>Basic!B1</f>
        <v xml:space="preserve">WC-4356: Augmentation of transformation capacity at 400/220KV Nagarjunasgar substation in Andhrapradesh by 1X500MVA, 400/220KV ICT(4th) and Conversion of 80MVAR fixed line reactor at Nellore end on Vijayawada- Nellore 400KV D/C line(line-2) to switchable line reactor along with NGR and its bypassing scheme </v>
      </c>
      <c r="B3" s="855"/>
      <c r="C3" s="855"/>
      <c r="D3" s="855"/>
      <c r="E3" s="855"/>
      <c r="F3" s="27"/>
      <c r="G3" s="28"/>
      <c r="H3" s="27"/>
    </row>
    <row r="4" spans="1:26" ht="19.5" customHeight="1">
      <c r="A4" s="29"/>
      <c r="H4" s="31"/>
      <c r="I4" s="10"/>
    </row>
    <row r="5" spans="1:26" ht="19.5" customHeight="1">
      <c r="A5" s="638" t="s">
        <v>388</v>
      </c>
      <c r="B5" s="638"/>
      <c r="C5" s="638"/>
      <c r="D5" s="638"/>
      <c r="E5" s="638"/>
      <c r="F5" s="32"/>
      <c r="H5" s="31"/>
      <c r="I5" s="10"/>
    </row>
    <row r="6" spans="1:26" ht="19.5" customHeight="1">
      <c r="A6" s="33"/>
      <c r="H6" s="31"/>
      <c r="I6" s="10"/>
    </row>
    <row r="7" spans="1:26" ht="19.5" customHeight="1">
      <c r="A7" s="34" t="str">
        <f>'Attach 3(JV)'!A7</f>
        <v>Bidder’s Name and Address :</v>
      </c>
      <c r="B7" s="33"/>
      <c r="C7" s="33"/>
      <c r="D7" s="14" t="str">
        <f>'Attach 3(JV)'!E7</f>
        <v>To:</v>
      </c>
      <c r="H7" s="31"/>
      <c r="I7" s="10"/>
    </row>
    <row r="8" spans="1:26" ht="36" customHeight="1">
      <c r="A8" s="636" t="str">
        <f>'Attach 3(JV)'!A8</f>
        <v/>
      </c>
      <c r="B8" s="636"/>
      <c r="C8" s="636"/>
      <c r="D8" s="11" t="str">
        <f>'Attach 3(JV)'!E8</f>
        <v>Contract &amp; Materials Dept.,</v>
      </c>
      <c r="H8" s="31"/>
      <c r="I8" s="10"/>
    </row>
    <row r="9" spans="1:26" ht="19.5" customHeight="1">
      <c r="A9" s="12" t="s">
        <v>353</v>
      </c>
      <c r="B9" s="640" t="str">
        <f>'Attach 3(JV)'!B9</f>
        <v/>
      </c>
      <c r="C9" s="640"/>
      <c r="D9" s="11" t="str">
        <f>'Attach 3(JV)'!E9</f>
        <v>Power Grid Corporation of India Ltd.,</v>
      </c>
      <c r="H9" s="31"/>
      <c r="I9" s="10"/>
    </row>
    <row r="10" spans="1:26" ht="19.5" customHeight="1">
      <c r="A10" s="12" t="s">
        <v>354</v>
      </c>
      <c r="B10" s="640" t="str">
        <f>'Attach 3(JV)'!B10</f>
        <v/>
      </c>
      <c r="C10" s="640"/>
      <c r="D10" s="11" t="str">
        <f>'Attach 3(JV)'!E10</f>
        <v>Kavadiguda Main Road,</v>
      </c>
      <c r="H10" s="31"/>
      <c r="I10" s="10"/>
    </row>
    <row r="11" spans="1:26" ht="19.5" customHeight="1">
      <c r="B11" s="640" t="str">
        <f>'Attach 3(JV)'!B11</f>
        <v/>
      </c>
      <c r="C11" s="640"/>
      <c r="D11" s="11" t="str">
        <f>'Attach 3(JV)'!E11</f>
        <v>Secunderabad -500080.</v>
      </c>
    </row>
    <row r="12" spans="1:26" ht="19.5" customHeight="1">
      <c r="A12" s="33"/>
      <c r="B12" s="640" t="str">
        <f>'Attach 3(JV)'!B12</f>
        <v/>
      </c>
      <c r="C12" s="640"/>
      <c r="D12" s="11"/>
    </row>
    <row r="13" spans="1:26" ht="19.5" customHeight="1">
      <c r="A13" s="30" t="s">
        <v>347</v>
      </c>
    </row>
    <row r="14" spans="1:26" ht="9.9499999999999993" customHeight="1">
      <c r="A14" s="33"/>
    </row>
    <row r="15" spans="1:26" ht="189" customHeight="1">
      <c r="A15" s="916" t="s">
        <v>503</v>
      </c>
      <c r="B15" s="639"/>
      <c r="C15" s="639"/>
      <c r="D15" s="639"/>
      <c r="E15" s="639"/>
      <c r="F15" s="35"/>
      <c r="G15" s="35"/>
      <c r="H15" s="35"/>
    </row>
    <row r="16" spans="1:26" ht="20.25" customHeight="1">
      <c r="A16" s="33"/>
      <c r="B16" s="33"/>
      <c r="C16" s="33"/>
      <c r="D16" s="33"/>
      <c r="E16" s="33"/>
      <c r="F16" s="35"/>
      <c r="G16" s="35"/>
      <c r="H16" s="35"/>
    </row>
    <row r="17" spans="1:8" s="25" customFormat="1" ht="72" customHeight="1">
      <c r="A17" s="47" t="s">
        <v>351</v>
      </c>
      <c r="B17" s="893" t="s">
        <v>113</v>
      </c>
      <c r="C17" s="893"/>
      <c r="D17" s="47" t="s">
        <v>114</v>
      </c>
      <c r="E17" s="47" t="s">
        <v>115</v>
      </c>
      <c r="G17" s="35"/>
      <c r="H17" s="35"/>
    </row>
    <row r="18" spans="1:8" ht="26.1" customHeight="1">
      <c r="A18" s="100">
        <v>1</v>
      </c>
      <c r="B18" s="917"/>
      <c r="C18" s="917"/>
      <c r="D18" s="272"/>
      <c r="E18" s="272"/>
      <c r="F18" s="35"/>
      <c r="G18" s="35"/>
      <c r="H18" s="35"/>
    </row>
    <row r="19" spans="1:8" ht="26.1" customHeight="1">
      <c r="A19" s="100">
        <v>2</v>
      </c>
      <c r="B19" s="917"/>
      <c r="C19" s="917"/>
      <c r="D19" s="272"/>
      <c r="E19" s="272"/>
      <c r="F19" s="35"/>
      <c r="G19" s="35"/>
      <c r="H19" s="35"/>
    </row>
    <row r="20" spans="1:8" ht="26.1" customHeight="1">
      <c r="A20" s="100">
        <v>3</v>
      </c>
      <c r="B20" s="917"/>
      <c r="C20" s="917"/>
      <c r="D20" s="272"/>
      <c r="E20" s="272"/>
      <c r="F20" s="35"/>
      <c r="G20" s="35"/>
      <c r="H20" s="35"/>
    </row>
    <row r="21" spans="1:8" ht="26.1" customHeight="1">
      <c r="A21" s="100">
        <v>4</v>
      </c>
      <c r="B21" s="917"/>
      <c r="C21" s="917"/>
      <c r="D21" s="272"/>
      <c r="E21" s="272"/>
      <c r="F21" s="35"/>
      <c r="G21" s="35"/>
      <c r="H21" s="35"/>
    </row>
    <row r="22" spans="1:8" ht="26.1" customHeight="1">
      <c r="A22" s="100">
        <v>5</v>
      </c>
      <c r="B22" s="917"/>
      <c r="C22" s="917"/>
      <c r="D22" s="272"/>
      <c r="E22" s="272"/>
      <c r="F22" s="35"/>
      <c r="G22" s="35"/>
      <c r="H22" s="35"/>
    </row>
    <row r="23" spans="1:8" ht="26.1" customHeight="1">
      <c r="A23" s="100">
        <v>6</v>
      </c>
      <c r="B23" s="917"/>
      <c r="C23" s="917"/>
      <c r="D23" s="272"/>
      <c r="E23" s="272"/>
      <c r="F23" s="35"/>
      <c r="G23" s="35"/>
      <c r="H23" s="35"/>
    </row>
    <row r="24" spans="1:8" ht="82.5" customHeight="1">
      <c r="A24" s="629" t="s">
        <v>504</v>
      </c>
      <c r="B24" s="629"/>
      <c r="C24" s="629"/>
      <c r="D24" s="629"/>
      <c r="E24" s="629"/>
      <c r="F24" s="35"/>
      <c r="G24" s="35"/>
      <c r="H24" s="35"/>
    </row>
    <row r="25" spans="1:8" ht="159.75" customHeight="1">
      <c r="A25" s="630" t="s">
        <v>505</v>
      </c>
      <c r="B25" s="918"/>
      <c r="C25" s="918"/>
      <c r="D25" s="918"/>
      <c r="E25" s="918"/>
    </row>
    <row r="26" spans="1:8" ht="26.1" customHeight="1">
      <c r="A26" s="37" t="s">
        <v>6</v>
      </c>
      <c r="B26" s="72" t="str">
        <f>'Attach 3(JV)'!B24</f>
        <v/>
      </c>
      <c r="C26" s="38" t="s">
        <v>4</v>
      </c>
      <c r="D26" s="262" t="str">
        <f>'Attach 3(JV)'!E24</f>
        <v/>
      </c>
    </row>
    <row r="27" spans="1:8" ht="26.1" customHeight="1">
      <c r="A27" s="37" t="s">
        <v>7</v>
      </c>
      <c r="B27" s="262" t="str">
        <f>'Attach 3(JV)'!B25</f>
        <v/>
      </c>
      <c r="C27" s="38" t="s">
        <v>5</v>
      </c>
      <c r="D27" s="262" t="str">
        <f>'Attach 3(JV)'!E25</f>
        <v/>
      </c>
    </row>
    <row r="28" spans="1:8" ht="219.75" customHeight="1">
      <c r="A28" s="630" t="s">
        <v>506</v>
      </c>
      <c r="B28" s="918"/>
      <c r="C28" s="918"/>
      <c r="D28" s="918"/>
      <c r="E28" s="918"/>
    </row>
    <row r="29" spans="1:8" ht="20.100000000000001" hidden="1" customHeight="1">
      <c r="A29" s="22" t="str">
        <f>A1</f>
        <v>Specification No. :SR-I/C&amp;M/WC-4356(SR1/NT/W-AIS/DOM/B00/25/11800
(RFx: 5002004743)</v>
      </c>
      <c r="B29" s="23"/>
      <c r="C29" s="23"/>
      <c r="D29" s="23"/>
      <c r="E29" s="24" t="str">
        <f>E1</f>
        <v xml:space="preserve">Attachment-11 </v>
      </c>
    </row>
    <row r="30" spans="1:8" ht="19.5" hidden="1" customHeight="1"/>
    <row r="31" spans="1:8" ht="48" hidden="1" customHeight="1">
      <c r="A31" s="880" t="str">
        <f>A3</f>
        <v xml:space="preserve">WC-4356: Augmentation of transformation capacity at 400/220KV Nagarjunasgar substation in Andhrapradesh by 1X500MVA, 400/220KV ICT(4th) and Conversion of 80MVAR fixed line reactor at Nellore end on Vijayawada- Nellore 400KV D/C line(line-2) to switchable line reactor along with NGR and its bypassing scheme </v>
      </c>
      <c r="B31" s="880"/>
      <c r="C31" s="880"/>
      <c r="D31" s="880"/>
      <c r="E31" s="880"/>
    </row>
    <row r="32" spans="1:8" ht="19.5" hidden="1" customHeight="1">
      <c r="A32" s="29"/>
    </row>
    <row r="33" spans="1:5" ht="19.5" hidden="1" customHeight="1">
      <c r="A33" s="641" t="s">
        <v>388</v>
      </c>
      <c r="B33" s="641"/>
      <c r="C33" s="641"/>
      <c r="D33" s="641"/>
      <c r="E33" s="641"/>
    </row>
    <row r="34" spans="1:5" ht="19.5" hidden="1" customHeight="1">
      <c r="A34" s="33"/>
    </row>
    <row r="35" spans="1:5" ht="19.5" hidden="1" customHeight="1">
      <c r="A35" s="34" t="str">
        <f>'Attach 3(JV)'!A15</f>
        <v>Name(s) and Addresse(s) of other partner(s)</v>
      </c>
      <c r="B35" s="33"/>
      <c r="C35" s="33"/>
      <c r="D35" s="14" t="str">
        <f>D7</f>
        <v>To:</v>
      </c>
    </row>
    <row r="36" spans="1:5" ht="19.5" hidden="1" customHeight="1">
      <c r="A36" s="34" t="str">
        <f>'Attach 3(JV)'!B16</f>
        <v/>
      </c>
      <c r="B36" s="33"/>
      <c r="C36" s="33"/>
      <c r="D36" s="11" t="str">
        <f>D8</f>
        <v>Contract &amp; Materials Dept.,</v>
      </c>
    </row>
    <row r="37" spans="1:5" ht="19.5" hidden="1" customHeight="1">
      <c r="A37" s="12" t="s">
        <v>353</v>
      </c>
      <c r="B37" s="640" t="str">
        <f>'Attach 3(JV)'!B17:D17</f>
        <v/>
      </c>
      <c r="C37" s="640"/>
      <c r="D37" s="11" t="str">
        <f>D9</f>
        <v>Power Grid Corporation of India Ltd.,</v>
      </c>
    </row>
    <row r="38" spans="1:5" ht="19.5" hidden="1" customHeight="1">
      <c r="A38" s="12" t="s">
        <v>354</v>
      </c>
      <c r="B38" s="640" t="str">
        <f>'Attach 3(JV)'!B18:D18</f>
        <v/>
      </c>
      <c r="C38" s="640"/>
      <c r="D38" s="11" t="str">
        <f>D10</f>
        <v>Kavadiguda Main Road,</v>
      </c>
    </row>
    <row r="39" spans="1:5" ht="19.5" hidden="1" customHeight="1">
      <c r="B39" s="640" t="str">
        <f>'Attach 3(JV)'!B19:D19</f>
        <v/>
      </c>
      <c r="C39" s="640"/>
      <c r="D39" s="11" t="str">
        <f>D11</f>
        <v>Secunderabad -500080.</v>
      </c>
    </row>
    <row r="40" spans="1:5" ht="19.5" hidden="1" customHeight="1">
      <c r="A40" s="33"/>
      <c r="B40" s="640" t="str">
        <f>'Attach 3(JV)'!B20:D20</f>
        <v/>
      </c>
      <c r="C40" s="640"/>
      <c r="D40" s="11"/>
    </row>
    <row r="41" spans="1:5" ht="19.5" hidden="1" customHeight="1">
      <c r="A41" s="30" t="s">
        <v>347</v>
      </c>
    </row>
    <row r="42" spans="1:5" ht="19.5" hidden="1" customHeight="1">
      <c r="A42" s="33"/>
    </row>
    <row r="43" spans="1:5" ht="33.75" hidden="1" customHeight="1">
      <c r="A43" s="639" t="s">
        <v>389</v>
      </c>
      <c r="B43" s="639"/>
      <c r="C43" s="639"/>
      <c r="D43" s="639"/>
      <c r="E43" s="639"/>
    </row>
    <row r="44" spans="1:5" ht="19.5" hidden="1" customHeight="1">
      <c r="A44" s="33"/>
      <c r="B44" s="33"/>
      <c r="C44" s="33"/>
      <c r="D44" s="33"/>
      <c r="E44" s="33"/>
    </row>
    <row r="45" spans="1:5" ht="72" hidden="1" customHeight="1">
      <c r="A45" s="47" t="s">
        <v>351</v>
      </c>
      <c r="B45" s="893" t="s">
        <v>113</v>
      </c>
      <c r="C45" s="893"/>
      <c r="D45" s="47" t="s">
        <v>114</v>
      </c>
      <c r="E45" s="47" t="s">
        <v>115</v>
      </c>
    </row>
    <row r="46" spans="1:5" ht="25.5" hidden="1" customHeight="1">
      <c r="A46" s="100">
        <v>1</v>
      </c>
      <c r="B46" s="919"/>
      <c r="C46" s="919"/>
      <c r="D46" s="274"/>
      <c r="E46" s="274"/>
    </row>
    <row r="47" spans="1:5" ht="25.5" hidden="1" customHeight="1">
      <c r="A47" s="100">
        <v>2</v>
      </c>
      <c r="B47" s="919"/>
      <c r="C47" s="919"/>
      <c r="D47" s="274"/>
      <c r="E47" s="274"/>
    </row>
    <row r="48" spans="1:5" ht="25.5" hidden="1" customHeight="1">
      <c r="A48" s="100">
        <v>3</v>
      </c>
      <c r="B48" s="919"/>
      <c r="C48" s="919"/>
      <c r="D48" s="274"/>
      <c r="E48" s="274"/>
    </row>
    <row r="49" spans="1:5" ht="25.5" hidden="1" customHeight="1">
      <c r="A49" s="100">
        <v>4</v>
      </c>
      <c r="B49" s="919"/>
      <c r="C49" s="919"/>
      <c r="D49" s="274"/>
      <c r="E49" s="274"/>
    </row>
    <row r="50" spans="1:5" ht="25.5" hidden="1" customHeight="1">
      <c r="A50" s="100">
        <v>5</v>
      </c>
      <c r="B50" s="919"/>
      <c r="C50" s="919"/>
      <c r="D50" s="274"/>
      <c r="E50" s="274"/>
    </row>
    <row r="51" spans="1:5" ht="25.5" hidden="1" customHeight="1">
      <c r="A51" s="100">
        <v>6</v>
      </c>
      <c r="B51" s="919"/>
      <c r="C51" s="919"/>
      <c r="D51" s="274"/>
      <c r="E51" s="274"/>
    </row>
    <row r="52" spans="1:5" ht="27.95" hidden="1" customHeight="1">
      <c r="A52" s="33"/>
      <c r="B52" s="33"/>
      <c r="C52" s="33"/>
      <c r="D52" s="33"/>
      <c r="E52" s="33"/>
    </row>
    <row r="53" spans="1:5" ht="27.95" hidden="1" customHeight="1">
      <c r="A53" s="206"/>
      <c r="B53" s="206"/>
      <c r="C53" s="206"/>
      <c r="D53" s="206"/>
      <c r="E53" s="206"/>
    </row>
    <row r="54" spans="1:5" ht="27.95" hidden="1" customHeight="1">
      <c r="A54" s="206" t="s">
        <v>6</v>
      </c>
      <c r="B54" s="72" t="str">
        <f>B26</f>
        <v/>
      </c>
      <c r="C54" s="206" t="s">
        <v>4</v>
      </c>
      <c r="D54" s="206" t="str">
        <f>D26</f>
        <v/>
      </c>
      <c r="E54" s="206"/>
    </row>
    <row r="55" spans="1:5" ht="27.95" hidden="1" customHeight="1">
      <c r="A55" s="206" t="s">
        <v>7</v>
      </c>
      <c r="B55" s="206" t="str">
        <f>B27</f>
        <v/>
      </c>
      <c r="C55" s="206" t="s">
        <v>5</v>
      </c>
      <c r="D55" s="206" t="str">
        <f>D27</f>
        <v/>
      </c>
      <c r="E55" s="206"/>
    </row>
    <row r="56" spans="1:5" ht="27.95" hidden="1" customHeight="1">
      <c r="A56" s="206"/>
      <c r="B56" s="206"/>
      <c r="C56" s="206"/>
      <c r="D56" s="206"/>
      <c r="E56" s="206"/>
    </row>
    <row r="57" spans="1:5" ht="19.5" hidden="1" customHeight="1">
      <c r="A57" s="22" t="str">
        <f>A29</f>
        <v>Specification No. :SR-I/C&amp;M/WC-4356(SR1/NT/W-AIS/DOM/B00/25/11800
(RFx: 5002004743)</v>
      </c>
      <c r="B57" s="23"/>
      <c r="C57" s="23"/>
      <c r="D57" s="23"/>
      <c r="E57" s="24" t="str">
        <f>E29</f>
        <v xml:space="preserve">Attachment-11 </v>
      </c>
    </row>
    <row r="58" spans="1:5" ht="19.5" hidden="1" customHeight="1"/>
    <row r="59" spans="1:5" ht="48" hidden="1" customHeight="1">
      <c r="A59" s="880" t="str">
        <f>A31</f>
        <v xml:space="preserve">WC-4356: Augmentation of transformation capacity at 400/220KV Nagarjunasgar substation in Andhrapradesh by 1X500MVA, 400/220KV ICT(4th) and Conversion of 80MVAR fixed line reactor at Nellore end on Vijayawada- Nellore 400KV D/C line(line-2) to switchable line reactor along with NGR and its bypassing scheme </v>
      </c>
      <c r="B59" s="880"/>
      <c r="C59" s="880"/>
      <c r="D59" s="880"/>
      <c r="E59" s="880"/>
    </row>
    <row r="60" spans="1:5" ht="19.5" hidden="1" customHeight="1">
      <c r="A60" s="29"/>
    </row>
    <row r="61" spans="1:5" ht="19.5" hidden="1" customHeight="1">
      <c r="A61" s="641" t="s">
        <v>388</v>
      </c>
      <c r="B61" s="641"/>
      <c r="C61" s="641"/>
      <c r="D61" s="641"/>
      <c r="E61" s="641"/>
    </row>
    <row r="62" spans="1:5" ht="19.5" hidden="1" customHeight="1">
      <c r="A62" s="33"/>
    </row>
    <row r="63" spans="1:5" ht="19.5" hidden="1" customHeight="1">
      <c r="A63" s="34" t="str">
        <f>'Attach 3(JV)'!A15</f>
        <v>Name(s) and Addresse(s) of other partner(s)</v>
      </c>
      <c r="B63" s="33"/>
      <c r="C63" s="33"/>
      <c r="D63" s="14" t="str">
        <f>D7</f>
        <v>To:</v>
      </c>
    </row>
    <row r="64" spans="1:5" ht="19.5" hidden="1" customHeight="1">
      <c r="A64" s="34" t="str">
        <f>'Attach 3(JV)'!E16</f>
        <v/>
      </c>
      <c r="B64" s="33"/>
      <c r="C64" s="33"/>
      <c r="D64" s="11" t="str">
        <f>D8</f>
        <v>Contract &amp; Materials Dept.,</v>
      </c>
    </row>
    <row r="65" spans="1:5" ht="19.5" hidden="1" customHeight="1">
      <c r="A65" s="12" t="s">
        <v>353</v>
      </c>
      <c r="B65" s="640" t="str">
        <f>'Attach 3(JV)'!E17</f>
        <v/>
      </c>
      <c r="C65" s="640"/>
      <c r="D65" s="11" t="str">
        <f>D9</f>
        <v>Power Grid Corporation of India Ltd.,</v>
      </c>
    </row>
    <row r="66" spans="1:5" ht="19.5" hidden="1" customHeight="1">
      <c r="A66" s="12" t="s">
        <v>354</v>
      </c>
      <c r="B66" s="640" t="str">
        <f>'Attach 3(JV)'!E18</f>
        <v/>
      </c>
      <c r="C66" s="640"/>
      <c r="D66" s="11" t="str">
        <f>D10</f>
        <v>Kavadiguda Main Road,</v>
      </c>
    </row>
    <row r="67" spans="1:5" ht="19.5" hidden="1" customHeight="1">
      <c r="B67" s="640" t="str">
        <f>'Attach 3(JV)'!E19</f>
        <v/>
      </c>
      <c r="C67" s="640"/>
      <c r="D67" s="11" t="str">
        <f>D11</f>
        <v>Secunderabad -500080.</v>
      </c>
    </row>
    <row r="68" spans="1:5" ht="19.5" hidden="1" customHeight="1">
      <c r="A68" s="33"/>
      <c r="B68" s="640" t="str">
        <f>'Attach 3(JV)'!E20</f>
        <v/>
      </c>
      <c r="C68" s="640"/>
      <c r="D68" s="11"/>
    </row>
    <row r="69" spans="1:5" ht="19.5" hidden="1" customHeight="1">
      <c r="A69" s="30" t="s">
        <v>347</v>
      </c>
    </row>
    <row r="70" spans="1:5" ht="19.5" hidden="1" customHeight="1">
      <c r="A70" s="33"/>
    </row>
    <row r="71" spans="1:5" ht="33.75" hidden="1" customHeight="1">
      <c r="A71" s="639" t="s">
        <v>389</v>
      </c>
      <c r="B71" s="639"/>
      <c r="C71" s="639"/>
      <c r="D71" s="639"/>
      <c r="E71" s="639"/>
    </row>
    <row r="72" spans="1:5" ht="19.5" hidden="1" customHeight="1">
      <c r="A72" s="33"/>
      <c r="B72" s="33"/>
      <c r="C72" s="33"/>
      <c r="D72" s="33"/>
      <c r="E72" s="33"/>
    </row>
    <row r="73" spans="1:5" ht="72" hidden="1" customHeight="1">
      <c r="A73" s="47" t="s">
        <v>351</v>
      </c>
      <c r="B73" s="893" t="s">
        <v>113</v>
      </c>
      <c r="C73" s="893"/>
      <c r="D73" s="47" t="s">
        <v>114</v>
      </c>
      <c r="E73" s="47" t="s">
        <v>115</v>
      </c>
    </row>
    <row r="74" spans="1:5" ht="25.5" hidden="1" customHeight="1">
      <c r="A74" s="100">
        <v>1</v>
      </c>
      <c r="B74" s="919"/>
      <c r="C74" s="919"/>
      <c r="D74" s="274"/>
      <c r="E74" s="274"/>
    </row>
    <row r="75" spans="1:5" ht="25.5" hidden="1" customHeight="1">
      <c r="A75" s="100">
        <v>2</v>
      </c>
      <c r="B75" s="919"/>
      <c r="C75" s="919"/>
      <c r="D75" s="274"/>
      <c r="E75" s="274"/>
    </row>
    <row r="76" spans="1:5" ht="25.5" hidden="1" customHeight="1">
      <c r="A76" s="100">
        <v>3</v>
      </c>
      <c r="B76" s="919"/>
      <c r="C76" s="919"/>
      <c r="D76" s="274"/>
      <c r="E76" s="274"/>
    </row>
    <row r="77" spans="1:5" ht="25.5" hidden="1" customHeight="1">
      <c r="A77" s="100">
        <v>4</v>
      </c>
      <c r="B77" s="919"/>
      <c r="C77" s="919"/>
      <c r="D77" s="274"/>
      <c r="E77" s="274"/>
    </row>
    <row r="78" spans="1:5" ht="25.5" hidden="1" customHeight="1">
      <c r="A78" s="100">
        <v>5</v>
      </c>
      <c r="B78" s="919"/>
      <c r="C78" s="919"/>
      <c r="D78" s="274"/>
      <c r="E78" s="274"/>
    </row>
    <row r="79" spans="1:5" ht="25.5" hidden="1" customHeight="1">
      <c r="A79" s="100">
        <v>6</v>
      </c>
      <c r="B79" s="919"/>
      <c r="C79" s="919"/>
      <c r="D79" s="274"/>
      <c r="E79" s="274"/>
    </row>
    <row r="80" spans="1:5" ht="19.5" hidden="1" customHeight="1">
      <c r="A80" s="33"/>
      <c r="B80" s="33"/>
      <c r="C80" s="33"/>
      <c r="D80" s="33"/>
      <c r="E80" s="33"/>
    </row>
    <row r="81" spans="1:5" ht="24.75" hidden="1" customHeight="1">
      <c r="A81" s="206"/>
      <c r="B81" s="206"/>
      <c r="C81" s="206"/>
      <c r="D81" s="206"/>
      <c r="E81" s="206"/>
    </row>
    <row r="82" spans="1:5" ht="24.75" hidden="1" customHeight="1">
      <c r="A82" s="206" t="s">
        <v>6</v>
      </c>
      <c r="B82" s="72" t="str">
        <f>B54</f>
        <v/>
      </c>
      <c r="C82" s="206" t="s">
        <v>4</v>
      </c>
      <c r="D82" s="206" t="str">
        <f>D54</f>
        <v/>
      </c>
      <c r="E82" s="206"/>
    </row>
    <row r="83" spans="1:5" ht="24.75" hidden="1" customHeight="1">
      <c r="A83" s="206" t="s">
        <v>7</v>
      </c>
      <c r="B83" s="206" t="str">
        <f>B55</f>
        <v/>
      </c>
      <c r="C83" s="206" t="s">
        <v>5</v>
      </c>
      <c r="D83" s="206" t="str">
        <f>D55</f>
        <v/>
      </c>
      <c r="E83" s="206"/>
    </row>
    <row r="84" spans="1:5" ht="24.75" hidden="1" customHeight="1">
      <c r="A84" s="206"/>
      <c r="B84" s="206"/>
      <c r="C84" s="206"/>
      <c r="D84" s="206"/>
      <c r="E84" s="206"/>
    </row>
    <row r="85" spans="1:5" ht="37.5" hidden="1" customHeight="1">
      <c r="A85" s="67"/>
      <c r="B85" s="67"/>
      <c r="C85" s="67"/>
      <c r="D85" s="67"/>
      <c r="E85" s="67"/>
    </row>
  </sheetData>
  <sheetProtection algorithmName="SHA-512" hashValue="nTgja3OyY23tDWyi3uGtEYXsdkP+E/dUCgX+VRjh5zZc10CCSGnoQ8EhYlgU3fdxVUTNyEWBCwNdv4gvMObFwA==" saltValue="lA2lpOT0b8RbPyy93Uyskg==" spinCount="100000" sheet="1" formatColumns="0" formatRows="0" selectLockedCells="1"/>
  <customSheetViews>
    <customSheetView guid="{298F032C-06C2-4CBE-91F6-31626F220A05}" showPageBreaks="1" showGridLines="0" printArea="1" hiddenRows="1" view="pageBreakPreview" topLeftCell="A25">
      <selection activeCell="B18" sqref="B18:C18"/>
      <pageMargins left="0.75" right="0.63" top="0.57999999999999996" bottom="0.6" header="0.34" footer="0.35"/>
      <pageSetup scale="95" orientation="portrait" r:id="rId1"/>
      <headerFooter alignWithMargins="0">
        <oddFooter>&amp;R&amp;"Book Antiqua,Bold"&amp;8 Page &amp;P of &amp;N</oddFooter>
      </headerFooter>
    </customSheetView>
    <customSheetView guid="{345DC493-E4B0-4F0D-8EB4-6A65D801E281}" showPageBreaks="1" showGridLines="0" printArea="1" hiddenRows="1" view="pageBreakPreview" topLeftCell="A10">
      <selection activeCell="B18" sqref="B18:C18"/>
      <pageMargins left="0.75" right="0.63" top="0.57999999999999996" bottom="0.6" header="0.34" footer="0.35"/>
      <pageSetup scale="95" orientation="portrait" r:id="rId2"/>
      <headerFooter alignWithMargins="0">
        <oddFooter>&amp;R&amp;"Book Antiqua,Bold"&amp;8 Page &amp;P of &amp;N</oddFooter>
      </headerFooter>
    </customSheetView>
    <customSheetView guid="{35C772BD-8F05-4A18-BEC8-6AF744E22539}" showPageBreaks="1" showGridLines="0" printArea="1" hiddenRows="1" view="pageBreakPreview">
      <selection activeCell="B18" sqref="B18:C18"/>
      <pageMargins left="0.75" right="0.63" top="0.57999999999999996" bottom="0.6" header="0.34" footer="0.35"/>
      <pageSetup scale="95" orientation="portrait" r:id="rId3"/>
      <headerFooter alignWithMargins="0">
        <oddFooter>&amp;R&amp;"Book Antiqua,Bold"&amp;8 Page &amp;P of &amp;N</oddFooter>
      </headerFooter>
    </customSheetView>
    <customSheetView guid="{FC200EB0-6614-47DB-96CE-7610471486D9}" showPageBreaks="1" showGridLines="0" printArea="1" hiddenRows="1" view="pageBreakPreview" topLeftCell="A28">
      <selection activeCell="B18" sqref="B18:C18"/>
      <pageMargins left="0.75" right="0.63" top="0.57999999999999996" bottom="0.6" header="0.34" footer="0.35"/>
      <pageSetup scale="95" orientation="portrait" r:id="rId4"/>
      <headerFooter alignWithMargins="0">
        <oddFooter>&amp;R&amp;"Book Antiqua,Bold"&amp;8 Page &amp;P of &amp;N</oddFooter>
      </headerFooter>
    </customSheetView>
    <customSheetView guid="{010B040B-83D1-42E5-9354-A9BE9113BDAC}" showPageBreaks="1" showGridLines="0" printArea="1" hiddenRows="1" view="pageBreakPreview" topLeftCell="A14">
      <selection activeCell="B18" sqref="B18:C18"/>
      <pageMargins left="0.75" right="0.63" top="0.57999999999999996" bottom="0.6" header="0.34" footer="0.35"/>
      <pageSetup scale="95" orientation="portrait" r:id="rId5"/>
      <headerFooter alignWithMargins="0">
        <oddFooter>&amp;R&amp;"Book Antiqua,Bold"&amp;8 Page &amp;P of &amp;N</oddFooter>
      </headerFooter>
    </customSheetView>
    <customSheetView guid="{77353208-2D17-4D2E-ADE3-4F168F350B73}" showPageBreaks="1" showGridLines="0" printArea="1" hiddenRows="1" view="pageBreakPreview" topLeftCell="A4">
      <selection activeCell="B18" sqref="B18:C18"/>
      <pageMargins left="0.75" right="0.63" top="0.57999999999999996" bottom="0.6" header="0.34" footer="0.35"/>
      <pageSetup scale="95" orientation="portrait" r:id="rId6"/>
      <headerFooter alignWithMargins="0">
        <oddFooter>&amp;R&amp;"Book Antiqua,Bold"&amp;8 Page &amp;P of &amp;N</oddFooter>
      </headerFooter>
    </customSheetView>
    <customSheetView guid="{1F125E51-1799-42D0-B41E-DC039BB17D59}" showPageBreaks="1" showGridLines="0" printArea="1" hiddenRows="1" view="pageBreakPreview">
      <selection activeCell="B18" sqref="B18:C18"/>
      <pageMargins left="0.75" right="0.63" top="0.57999999999999996" bottom="0.6" header="0.34" footer="0.35"/>
      <pageSetup scale="95" orientation="portrait" r:id="rId7"/>
      <headerFooter alignWithMargins="0">
        <oddFooter>&amp;R&amp;"Book Antiqua,Bold"&amp;8 Page &amp;P of &amp;N</oddFooter>
      </headerFooter>
    </customSheetView>
    <customSheetView guid="{14C32814-5A59-4863-9FB1-822FBB75D7D1}" showPageBreaks="1" showGridLines="0" printArea="1" hiddenRows="1" view="pageBreakPreview" topLeftCell="A4">
      <selection activeCell="B18" sqref="B18:C18"/>
      <pageMargins left="0.75" right="0.63" top="0.57999999999999996" bottom="0.6" header="0.34" footer="0.35"/>
      <pageSetup scale="95" orientation="portrait" r:id="rId8"/>
      <headerFooter alignWithMargins="0">
        <oddFooter>&amp;R&amp;"Book Antiqua,Bold"&amp;8 Page &amp;P of &amp;N</oddFooter>
      </headerFooter>
    </customSheetView>
    <customSheetView guid="{AA750348-930C-43DE-ADD0-8D60980F5013}" showPageBreaks="1" showGridLines="0" printArea="1" hiddenRows="1" view="pageBreakPreview" topLeftCell="A7">
      <selection activeCell="D20" sqref="D20"/>
      <pageMargins left="0.75" right="0.63" top="0.57999999999999996" bottom="0.6" header="0.34" footer="0.35"/>
      <pageSetup scale="95" orientation="portrait" r:id="rId9"/>
      <headerFooter alignWithMargins="0">
        <oddFooter>&amp;R&amp;"Book Antiqua,Bold"&amp;8 Page &amp;P of &amp;N</oddFooter>
      </headerFooter>
    </customSheetView>
    <customSheetView guid="{CFBF18EC-8277-4311-991B-395AF21BB33B}" showPageBreaks="1" showGridLines="0" printArea="1" hiddenRows="1" view="pageBreakPreview" topLeftCell="A7">
      <selection activeCell="D20" sqref="D20"/>
      <pageMargins left="0.75" right="0.63" top="0.57999999999999996" bottom="0.6" header="0.34" footer="0.35"/>
      <pageSetup scale="95" orientation="portrait" r:id="rId10"/>
      <headerFooter alignWithMargins="0">
        <oddFooter>&amp;R&amp;"Book Antiqua,Bold"&amp;8 Page &amp;P of &amp;N</oddFooter>
      </headerFooter>
    </customSheetView>
    <customSheetView guid="{82C64B11-1F50-45B5-B7BB-9F1DC733C833}" showPageBreaks="1" showGridLines="0" printArea="1" view="pageBreakPreview" topLeftCell="A16">
      <selection activeCell="B75" sqref="B75:C75"/>
      <pageMargins left="0.75" right="0.63" top="0.57999999999999996" bottom="0.6" header="0.34" footer="0.35"/>
      <pageSetup scale="95" orientation="portrait" r:id="rId11"/>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75" right="0.63" top="0.57999999999999996" bottom="0.6" header="0.34" footer="0.35"/>
      <pageSetup scale="95" orientation="portrait" r:id="rId12"/>
      <headerFooter alignWithMargins="0">
        <oddFooter>&amp;R&amp;"Book Antiqua,Bold"&amp;8 Page &amp;P of &amp;N</oddFooter>
      </headerFooter>
    </customSheetView>
    <customSheetView guid="{F9FE2C60-2849-4C32-B532-2B1A89FFA9CD}" showGridLines="0">
      <selection activeCell="B18" sqref="B18:C18"/>
      <pageMargins left="0.75" right="0.63" top="0.57999999999999996" bottom="0.6" header="0.34" footer="0.35"/>
      <pageSetup orientation="portrait" r:id="rId13"/>
      <headerFooter alignWithMargins="0">
        <oddFooter>&amp;R&amp;"Book Antiqua,Bold"&amp;8 Page &amp;P of &amp;N</oddFooter>
      </headerFooter>
    </customSheetView>
    <customSheetView guid="{494F6778-23FE-4AAC-B37D-6C7543FC13B9}" showGridLines="0" topLeftCell="A13">
      <selection activeCell="D22" sqref="D22"/>
      <pageMargins left="0.75" right="0.63" top="0.57999999999999996" bottom="0.6" header="0.34" footer="0.35"/>
      <pageSetup orientation="portrait" r:id="rId14"/>
      <headerFooter alignWithMargins="0">
        <oddFooter>&amp;R&amp;"Book Antiqua,Bold"&amp;8 Page &amp;P of &amp;N</oddFooter>
      </headerFooter>
    </customSheetView>
    <customSheetView guid="{CD4CA1A8-824A-452F-BDBA-32A47C1B3013}" showGridLines="0" topLeftCell="A6">
      <selection activeCell="B18" sqref="B18:C18"/>
      <pageMargins left="0.75" right="0.63" top="0.57999999999999996" bottom="0.6" header="0.34" footer="0.35"/>
      <pageSetup orientation="portrait" r:id="rId15"/>
      <headerFooter alignWithMargins="0">
        <oddFooter>&amp;R&amp;"Book Antiqua,Bold"&amp;8 Page &amp;P of &amp;N</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17"/>
      <headerFooter alignWithMargins="0">
        <oddFooter>&amp;L&amp;8Tower Package-P238-TW04, TL associated with Phase-I Generation Project in Orissa (Part-C)&amp;R&amp;"Book Antiqua,Bold"&amp;8Attachment-11 TW04  / Page &amp;P</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18"/>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8" sqref="B18:C18"/>
      <pageMargins left="0.75" right="0.63" top="0.57999999999999996" bottom="0.6" header="0.34" footer="0.35"/>
      <pageSetup orientation="portrait" r:id="rId19"/>
      <headerFooter alignWithMargins="0">
        <oddFooter>&amp;R&amp;"Book Antiqua,Bold"&amp;8 Page &amp;P of &amp;N</oddFooter>
      </headerFooter>
    </customSheetView>
    <customSheetView guid="{7A9EA6D6-4DDF-43D9-92E6-C6AFAD14E266}" showGridLines="0">
      <selection activeCell="B20" sqref="B20:C20"/>
      <pageMargins left="0.75" right="0.63" top="0.57999999999999996" bottom="0.6" header="0.34" footer="0.35"/>
      <pageSetup orientation="portrait" r:id="rId20"/>
      <headerFooter alignWithMargins="0">
        <oddFooter>&amp;R&amp;"Book Antiqua,Bold"&amp;8 Page &amp;P of &amp;N</oddFooter>
      </headerFooter>
    </customSheetView>
    <customSheetView guid="{DC28ED1E-3E35-4094-9C2B-5C0A1C1D459C}" showGridLines="0">
      <selection activeCell="B20" sqref="B20:C20"/>
      <pageMargins left="0.75" right="0.63" top="0.57999999999999996" bottom="0.6" header="0.34" footer="0.35"/>
      <pageSetup orientation="portrait" r:id="rId21"/>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75" right="0.63" top="0.57999999999999996" bottom="0.6" header="0.34" footer="0.35"/>
      <pageSetup scale="95" orientation="portrait" r:id="rId22"/>
      <headerFooter alignWithMargins="0">
        <oddFooter>&amp;R&amp;"Book Antiqua,Bold"&amp;8 Page &amp;P of &amp;N</oddFooter>
      </headerFooter>
    </customSheetView>
    <customSheetView guid="{82E8A0F5-0020-4355-95CF-28601763A783}" showPageBreaks="1" showGridLines="0" printArea="1" view="pageBreakPreview">
      <selection activeCell="B18" sqref="B18:C18"/>
      <pageMargins left="0.75" right="0.63" top="0.57999999999999996" bottom="0.6" header="0.34" footer="0.35"/>
      <pageSetup scale="95" orientation="portrait" r:id="rId23"/>
      <headerFooter alignWithMargins="0">
        <oddFooter>&amp;R&amp;"Book Antiqua,Bold"&amp;8 Page &amp;P of &amp;N</oddFooter>
      </headerFooter>
    </customSheetView>
    <customSheetView guid="{44C1C443-3199-4288-884A-D16AF7B2CD69}" showPageBreaks="1" showGridLines="0" printArea="1" view="pageBreakPreview">
      <selection activeCell="B18" sqref="B18:C18"/>
      <pageMargins left="0.75" right="0.63" top="0.57999999999999996" bottom="0.6" header="0.34" footer="0.35"/>
      <pageSetup scale="95" orientation="portrait" r:id="rId24"/>
      <headerFooter alignWithMargins="0">
        <oddFooter>&amp;R&amp;"Book Antiqua,Bold"&amp;8 Page &amp;P of &amp;N</oddFooter>
      </headerFooter>
    </customSheetView>
    <customSheetView guid="{CB7CD015-9A92-451A-BEF4-2BC98E3768DD}" showPageBreaks="1" showGridLines="0" printArea="1" view="pageBreakPreview">
      <selection activeCell="B18" sqref="B18:C18"/>
      <pageMargins left="0.75" right="0.63" top="0.57999999999999996" bottom="0.6" header="0.34" footer="0.35"/>
      <pageSetup scale="95" orientation="portrait" r:id="rId25"/>
      <headerFooter alignWithMargins="0">
        <oddFooter>&amp;R&amp;"Book Antiqua,Bold"&amp;8 Page &amp;P of &amp;N</oddFooter>
      </headerFooter>
    </customSheetView>
    <customSheetView guid="{7A88FC7A-7690-48AB-B789-172043AFADC8}" showPageBreaks="1" showGridLines="0" printArea="1" hiddenRows="1" view="pageBreakPreview" topLeftCell="A18">
      <selection activeCell="B18" sqref="B18:C18"/>
      <pageMargins left="0.75" right="0.63" top="0.57999999999999996" bottom="0.6" header="0.34" footer="0.35"/>
      <pageSetup scale="95" orientation="portrait" r:id="rId26"/>
      <headerFooter alignWithMargins="0">
        <oddFooter>&amp;R&amp;"Book Antiqua,Bold"&amp;8 Page &amp;P of &amp;N</oddFooter>
      </headerFooter>
    </customSheetView>
    <customSheetView guid="{1E2D7167-D6B7-4690-9A83-BF768C4223A4}" showPageBreaks="1" showGridLines="0" printArea="1" hiddenRows="1" view="pageBreakPreview" topLeftCell="A7">
      <selection activeCell="D20" sqref="D20"/>
      <pageMargins left="0.75" right="0.63" top="0.57999999999999996" bottom="0.6" header="0.34" footer="0.35"/>
      <pageSetup scale="95" orientation="portrait" r:id="rId27"/>
      <headerFooter alignWithMargins="0">
        <oddFooter>&amp;R&amp;"Book Antiqua,Bold"&amp;8 Page &amp;P of &amp;N</oddFooter>
      </headerFooter>
    </customSheetView>
    <customSheetView guid="{13A93EBF-985A-49FD-9FE0-DC75D238EC8C}" showPageBreaks="1" showGridLines="0" printArea="1" hiddenRows="1" view="pageBreakPreview" topLeftCell="A10">
      <selection activeCell="B18" sqref="B18:C18"/>
      <pageMargins left="0.75" right="0.63" top="0.57999999999999996" bottom="0.6" header="0.34" footer="0.35"/>
      <pageSetup scale="95" orientation="portrait" r:id="rId28"/>
      <headerFooter alignWithMargins="0">
        <oddFooter>&amp;R&amp;"Book Antiqua,Bold"&amp;8 Page &amp;P of &amp;N</oddFooter>
      </headerFooter>
    </customSheetView>
    <customSheetView guid="{BE615921-12B2-47E1-81BB-292B559B4C46}" showPageBreaks="1" showGridLines="0" printArea="1" hiddenRows="1" view="pageBreakPreview" topLeftCell="A15">
      <selection activeCell="E23" sqref="E23"/>
      <pageMargins left="0.75" right="0.63" top="0.57999999999999996" bottom="0.6" header="0.34" footer="0.35"/>
      <pageSetup scale="95" orientation="portrait" r:id="rId29"/>
      <headerFooter alignWithMargins="0">
        <oddFooter>&amp;R&amp;"Book Antiqua,Bold"&amp;8 Page &amp;P of &amp;N</oddFooter>
      </headerFooter>
    </customSheetView>
    <customSheetView guid="{D05C69EC-C4A6-4AED-AFBA-A3044FD4B3FB}" showPageBreaks="1" showGridLines="0" printArea="1" hiddenRows="1" view="pageBreakPreview" topLeftCell="A22">
      <selection activeCell="B18" sqref="B18:C18"/>
      <pageMargins left="0.75" right="0.63" top="0.57999999999999996" bottom="0.6" header="0.34" footer="0.35"/>
      <pageSetup scale="95" orientation="portrait" r:id="rId30"/>
      <headerFooter alignWithMargins="0">
        <oddFooter>&amp;R&amp;"Book Antiqua,Bold"&amp;8 Page &amp;P of &amp;N</oddFooter>
      </headerFooter>
    </customSheetView>
    <customSheetView guid="{8CF338B0-8CA3-4AF4-816D-CB7A6D8E33BC}" showPageBreaks="1" showGridLines="0" printArea="1" hiddenRows="1" view="pageBreakPreview">
      <selection activeCell="B18" sqref="B18:C18"/>
      <pageMargins left="0.75" right="0.63" top="0.57999999999999996" bottom="0.6" header="0.34" footer="0.35"/>
      <pageSetup scale="95" orientation="portrait" r:id="rId31"/>
      <headerFooter alignWithMargins="0">
        <oddFooter>&amp;R&amp;"Book Antiqua,Bold"&amp;8 Page &amp;P of &amp;N</oddFooter>
      </headerFooter>
    </customSheetView>
    <customSheetView guid="{B07CB001-8FAF-40AD-8AD5-A65A64B33B35}" showPageBreaks="1" showGridLines="0" printArea="1" hiddenRows="1" view="pageBreakPreview" topLeftCell="A4">
      <selection activeCell="B18" sqref="B18:C18"/>
      <pageMargins left="0.75" right="0.63" top="0.57999999999999996" bottom="0.6" header="0.34" footer="0.35"/>
      <pageSetup scale="95" orientation="portrait" r:id="rId32"/>
      <headerFooter alignWithMargins="0">
        <oddFooter>&amp;R&amp;"Book Antiqua,Bold"&amp;8 Page &amp;P of &amp;N</oddFooter>
      </headerFooter>
    </customSheetView>
    <customSheetView guid="{4D67A8FB-66CE-4EFD-8932-C754BE25ED43}" showPageBreaks="1" showGridLines="0" printArea="1" hiddenRows="1" view="pageBreakPreview">
      <selection activeCell="B18" sqref="B18:C18"/>
      <pageMargins left="0.75" right="0.63" top="0.57999999999999996" bottom="0.6" header="0.34" footer="0.35"/>
      <pageSetup scale="95" orientation="portrait" r:id="rId33"/>
      <headerFooter alignWithMargins="0">
        <oddFooter>&amp;R&amp;"Book Antiqua,Bold"&amp;8 Page &amp;P of &amp;N</oddFooter>
      </headerFooter>
    </customSheetView>
    <customSheetView guid="{0D490C87-B003-4943-9825-ACE0B8E7CC06}" showPageBreaks="1" showGridLines="0" printArea="1" hiddenRows="1" view="pageBreakPreview" topLeftCell="A4">
      <selection activeCell="B18" sqref="B18:C18"/>
      <pageMargins left="0.75" right="0.63" top="0.57999999999999996" bottom="0.6" header="0.34" footer="0.35"/>
      <pageSetup scale="95" orientation="portrait" r:id="rId34"/>
      <headerFooter alignWithMargins="0">
        <oddFooter>&amp;R&amp;"Book Antiqua,Bold"&amp;8 Page &amp;P of &amp;N</oddFooter>
      </headerFooter>
    </customSheetView>
    <customSheetView guid="{012A8702-091E-4FD1-8E26-12B65B8B3B8C}" showPageBreaks="1" showGridLines="0" printArea="1" hiddenRows="1" view="pageBreakPreview" topLeftCell="A14">
      <selection activeCell="B18" sqref="B18:C18"/>
      <pageMargins left="0.75" right="0.63" top="0.57999999999999996" bottom="0.6" header="0.34" footer="0.35"/>
      <pageSetup scale="95" orientation="portrait" r:id="rId35"/>
      <headerFooter alignWithMargins="0">
        <oddFooter>&amp;R&amp;"Book Antiqua,Bold"&amp;8 Page &amp;P of &amp;N</oddFooter>
      </headerFooter>
    </customSheetView>
    <customSheetView guid="{CD28740F-9825-447C-B887-B18F0232D126}" showPageBreaks="1" showGridLines="0" printArea="1" hiddenRows="1" view="pageBreakPreview" topLeftCell="A4">
      <selection activeCell="B18" sqref="B18:C18"/>
      <pageMargins left="0.75" right="0.63" top="0.57999999999999996" bottom="0.6" header="0.34" footer="0.35"/>
      <pageSetup scale="95" orientation="portrait" r:id="rId36"/>
      <headerFooter alignWithMargins="0">
        <oddFooter>&amp;R&amp;"Book Antiqua,Bold"&amp;8 Page &amp;P of &amp;N</oddFooter>
      </headerFooter>
    </customSheetView>
    <customSheetView guid="{0064F3C0-5DFF-4992-B9AD-EC91C5FD9BD7}" showPageBreaks="1" showGridLines="0" printArea="1" hiddenRows="1" view="pageBreakPreview" topLeftCell="A25">
      <selection activeCell="B18" sqref="B18:C18"/>
      <pageMargins left="0.75" right="0.63" top="0.57999999999999996" bottom="0.6" header="0.34" footer="0.35"/>
      <pageSetup scale="95" orientation="portrait" r:id="rId37"/>
      <headerFooter alignWithMargins="0">
        <oddFooter>&amp;R&amp;"Book Antiqua,Bold"&amp;8 Page &amp;P of &amp;N</oddFooter>
      </headerFooter>
    </customSheetView>
  </customSheetViews>
  <mergeCells count="46">
    <mergeCell ref="A59:E59"/>
    <mergeCell ref="A61:E61"/>
    <mergeCell ref="A71:E71"/>
    <mergeCell ref="B73:C73"/>
    <mergeCell ref="B78:C78"/>
    <mergeCell ref="B65:C65"/>
    <mergeCell ref="B66:C66"/>
    <mergeCell ref="B67:C67"/>
    <mergeCell ref="B68:C68"/>
    <mergeCell ref="B79:C79"/>
    <mergeCell ref="B74:C74"/>
    <mergeCell ref="B75:C75"/>
    <mergeCell ref="B76:C76"/>
    <mergeCell ref="B77:C77"/>
    <mergeCell ref="B45:C45"/>
    <mergeCell ref="B50:C50"/>
    <mergeCell ref="B51:C51"/>
    <mergeCell ref="B46:C46"/>
    <mergeCell ref="B47:C47"/>
    <mergeCell ref="B48:C48"/>
    <mergeCell ref="B49:C49"/>
    <mergeCell ref="B40:C40"/>
    <mergeCell ref="A43:E43"/>
    <mergeCell ref="B22:C22"/>
    <mergeCell ref="A31:E31"/>
    <mergeCell ref="A33:E33"/>
    <mergeCell ref="B37:C37"/>
    <mergeCell ref="B23:C23"/>
    <mergeCell ref="B18:C18"/>
    <mergeCell ref="B38:C38"/>
    <mergeCell ref="B39:C39"/>
    <mergeCell ref="B19:C19"/>
    <mergeCell ref="B20:C20"/>
    <mergeCell ref="B21:C21"/>
    <mergeCell ref="A24:E24"/>
    <mergeCell ref="A25:E25"/>
    <mergeCell ref="A28:E28"/>
    <mergeCell ref="A8:C8"/>
    <mergeCell ref="A3:E3"/>
    <mergeCell ref="A5:E5"/>
    <mergeCell ref="A15:E15"/>
    <mergeCell ref="B17:C17"/>
    <mergeCell ref="B9:C9"/>
    <mergeCell ref="B10:C10"/>
    <mergeCell ref="B11:C11"/>
    <mergeCell ref="B12:C12"/>
  </mergeCells>
  <phoneticPr fontId="6" type="noConversion"/>
  <conditionalFormatting sqref="B55:B56 A29:A56 C29:E56 B29:B53 A81:A85 C81:E85 B81 B83:B85">
    <cfRule type="expression" dxfId="11" priority="1" stopIfTrue="1">
      <formula>$Z$2&lt;1</formula>
    </cfRule>
  </conditionalFormatting>
  <conditionalFormatting sqref="A57:E80">
    <cfRule type="expression" dxfId="10" priority="2" stopIfTrue="1">
      <formula>$Z$2&lt;2</formula>
    </cfRule>
  </conditionalFormatting>
  <pageMargins left="0.75" right="0.63" top="0.57999999999999996" bottom="0.6" header="0.34" footer="0.35"/>
  <pageSetup scale="95" orientation="portrait" r:id="rId38"/>
  <headerFooter alignWithMargins="0">
    <oddFooter>&amp;R&amp;"Book Antiqua,Bold"&amp;8 Page &amp;P of &amp;N</oddFooter>
  </headerFooter>
  <drawing r:id="rId39"/>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87AB9-2081-4E31-AE13-767266501D82}">
  <dimension ref="A1:K117"/>
  <sheetViews>
    <sheetView showGridLines="0" showZeros="0" view="pageBreakPreview" zoomScale="80" zoomScaleNormal="80" zoomScaleSheetLayoutView="80" workbookViewId="0">
      <selection activeCell="D32" sqref="D32"/>
    </sheetView>
  </sheetViews>
  <sheetFormatPr defaultColWidth="9.140625" defaultRowHeight="16.5"/>
  <cols>
    <col min="1" max="1" width="34.7109375" style="594" customWidth="1"/>
    <col min="2" max="2" width="26.5703125" style="544" customWidth="1"/>
    <col min="3" max="3" width="11.5703125" style="544" customWidth="1"/>
    <col min="4" max="4" width="35.140625" style="544" customWidth="1"/>
    <col min="5" max="5" width="33.5703125" style="544" customWidth="1"/>
    <col min="6" max="6" width="20" style="544" customWidth="1"/>
    <col min="7" max="7" width="14.7109375" style="544" hidden="1" customWidth="1"/>
    <col min="8" max="9" width="0" style="545" hidden="1" customWidth="1"/>
    <col min="10" max="16384" width="9.140625" style="545"/>
  </cols>
  <sheetData>
    <row r="1" spans="1:8" ht="20.25" customHeight="1">
      <c r="A1" s="951" t="str">
        <f>+Basic!B3</f>
        <v>SR-I/C&amp;M/WC-4356(SR1/NT/W-AIS/DOM/B00/25/11800
(RFx: 5002004743)</v>
      </c>
      <c r="B1" s="951"/>
      <c r="C1" s="951"/>
      <c r="D1" s="951"/>
      <c r="E1" s="542"/>
      <c r="F1" s="543" t="s">
        <v>660</v>
      </c>
    </row>
    <row r="3" spans="1:8" ht="74.25" customHeight="1">
      <c r="A3" s="955" t="str">
        <f>+Basic!B1</f>
        <v xml:space="preserve">WC-4356: Augmentation of transformation capacity at 400/220KV Nagarjunasgar substation in Andhrapradesh by 1X500MVA, 400/220KV ICT(4th) and Conversion of 80MVAR fixed line reactor at Nellore end on Vijayawada- Nellore 400KV D/C line(line-2) to switchable line reactor along with NGR and its bypassing scheme </v>
      </c>
      <c r="B3" s="956"/>
      <c r="C3" s="956"/>
      <c r="D3" s="956"/>
      <c r="E3" s="956"/>
      <c r="F3" s="956"/>
      <c r="G3" s="546"/>
    </row>
    <row r="4" spans="1:8" ht="1.5" customHeight="1">
      <c r="A4" s="547"/>
      <c r="G4" s="31"/>
      <c r="H4" s="10"/>
    </row>
    <row r="5" spans="1:8" ht="20.100000000000001" customHeight="1">
      <c r="A5" s="957" t="s">
        <v>390</v>
      </c>
      <c r="B5" s="957"/>
      <c r="C5" s="957"/>
      <c r="D5" s="957"/>
      <c r="E5" s="957"/>
      <c r="F5" s="957"/>
      <c r="G5" s="31"/>
      <c r="H5" s="10"/>
    </row>
    <row r="6" spans="1:8" ht="20.100000000000001" customHeight="1">
      <c r="G6" s="31"/>
      <c r="H6" s="10"/>
    </row>
    <row r="7" spans="1:8" ht="37.5" customHeight="1">
      <c r="A7" s="595" t="str">
        <f>'[7]Attach 11'!A7</f>
        <v>Bidder’s Name and Address (Sole Bidder) :</v>
      </c>
      <c r="E7" s="180" t="str">
        <f>'[8]Attach 3 (JV)'!F5</f>
        <v>To:</v>
      </c>
      <c r="G7" s="31"/>
      <c r="H7" s="10"/>
    </row>
    <row r="8" spans="1:8" ht="36" customHeight="1">
      <c r="A8" s="958">
        <f>'[9]Attach 3(JV)'!A8:D8</f>
        <v>0</v>
      </c>
      <c r="B8" s="958"/>
      <c r="C8" s="958"/>
      <c r="D8" s="958"/>
      <c r="E8" s="11" t="str">
        <f>'Attach 3(JV)'!E8</f>
        <v>Contract &amp; Materials Dept.,</v>
      </c>
      <c r="G8" s="31"/>
      <c r="H8" s="10"/>
    </row>
    <row r="9" spans="1:8">
      <c r="A9" s="600" t="s">
        <v>353</v>
      </c>
      <c r="B9" s="959">
        <f>+'Names of Bidder'!D13</f>
        <v>0</v>
      </c>
      <c r="C9" s="959"/>
      <c r="D9" s="959"/>
      <c r="E9" s="11" t="str">
        <f>'Attach 3(JV)'!E9</f>
        <v>Power Grid Corporation of India Ltd.,</v>
      </c>
      <c r="G9" s="31"/>
      <c r="H9" s="10"/>
    </row>
    <row r="10" spans="1:8">
      <c r="A10" s="600" t="s">
        <v>354</v>
      </c>
      <c r="B10" s="640">
        <f>+'Names of Bidder'!D14</f>
        <v>0</v>
      </c>
      <c r="C10" s="640"/>
      <c r="D10" s="640"/>
      <c r="E10" s="11" t="str">
        <f>'Attach 3(JV)'!E10</f>
        <v>Kavadiguda Main Road,</v>
      </c>
      <c r="G10" s="31"/>
      <c r="H10" s="10"/>
    </row>
    <row r="11" spans="1:8">
      <c r="B11" s="640">
        <f>+'Names of Bidder'!D15</f>
        <v>0</v>
      </c>
      <c r="C11" s="640"/>
      <c r="D11" s="640"/>
      <c r="E11" s="11" t="str">
        <f>'Attach 3(JV)'!E11</f>
        <v>Secunderabad -500080.</v>
      </c>
    </row>
    <row r="12" spans="1:8">
      <c r="B12" s="640">
        <f>+'Names of Bidder'!D16</f>
        <v>0</v>
      </c>
      <c r="C12" s="640"/>
      <c r="D12" s="640"/>
      <c r="E12" s="549"/>
    </row>
    <row r="13" spans="1:8" ht="9.9499999999999993" customHeight="1">
      <c r="B13" s="136"/>
      <c r="C13" s="136"/>
      <c r="D13" s="136"/>
    </row>
    <row r="14" spans="1:8" ht="20.100000000000001" customHeight="1">
      <c r="A14" s="594" t="s">
        <v>347</v>
      </c>
    </row>
    <row r="15" spans="1:8" ht="45.75" customHeight="1">
      <c r="A15" s="960" t="s">
        <v>759</v>
      </c>
      <c r="B15" s="960"/>
      <c r="C15" s="960"/>
      <c r="D15" s="960"/>
      <c r="E15" s="960"/>
      <c r="F15" s="960"/>
    </row>
    <row r="16" spans="1:8" ht="75" customHeight="1">
      <c r="A16" s="550" t="s">
        <v>351</v>
      </c>
      <c r="B16" s="920" t="s">
        <v>661</v>
      </c>
      <c r="C16" s="921"/>
      <c r="D16" s="599" t="s">
        <v>662</v>
      </c>
      <c r="E16" s="550" t="s">
        <v>663</v>
      </c>
      <c r="F16" s="550" t="s">
        <v>758</v>
      </c>
    </row>
    <row r="17" spans="1:7" ht="13.5" customHeight="1">
      <c r="A17" s="551">
        <v>1</v>
      </c>
      <c r="B17" s="937">
        <v>2</v>
      </c>
      <c r="C17" s="937"/>
      <c r="D17" s="590">
        <v>3</v>
      </c>
      <c r="E17" s="551">
        <v>4</v>
      </c>
      <c r="F17" s="551">
        <v>5</v>
      </c>
    </row>
    <row r="18" spans="1:7" ht="32.25" customHeight="1">
      <c r="A18" s="598" t="s">
        <v>664</v>
      </c>
      <c r="B18" s="598"/>
      <c r="C18" s="598"/>
      <c r="D18" s="598"/>
      <c r="E18" s="598"/>
      <c r="F18" s="598"/>
    </row>
    <row r="19" spans="1:7" s="553" customFormat="1" ht="32.25" customHeight="1">
      <c r="A19" s="931" t="s">
        <v>757</v>
      </c>
      <c r="B19" s="932"/>
      <c r="C19" s="932"/>
      <c r="D19" s="932"/>
      <c r="E19" s="932"/>
      <c r="F19" s="933"/>
      <c r="G19" s="552"/>
    </row>
    <row r="20" spans="1:7" s="583" customFormat="1" ht="37.5" hidden="1" customHeight="1">
      <c r="A20" s="597" t="s">
        <v>394</v>
      </c>
      <c r="B20" s="944" t="s">
        <v>756</v>
      </c>
      <c r="C20" s="945"/>
      <c r="D20" s="945"/>
      <c r="E20" s="945"/>
      <c r="F20" s="946"/>
      <c r="G20" s="582"/>
    </row>
    <row r="21" spans="1:7" s="423" customFormat="1" ht="59.25" hidden="1" customHeight="1">
      <c r="A21" s="305" t="s">
        <v>392</v>
      </c>
      <c r="B21" s="947" t="s">
        <v>733</v>
      </c>
      <c r="C21" s="948"/>
      <c r="D21" s="579"/>
      <c r="E21" s="584" t="s">
        <v>755</v>
      </c>
      <c r="F21" s="585"/>
      <c r="G21" s="296"/>
    </row>
    <row r="22" spans="1:7" s="423" customFormat="1" ht="67.150000000000006" hidden="1" customHeight="1">
      <c r="A22" s="305" t="s">
        <v>393</v>
      </c>
      <c r="B22" s="947" t="s">
        <v>734</v>
      </c>
      <c r="C22" s="948"/>
      <c r="D22" s="579"/>
      <c r="E22" s="584" t="s">
        <v>735</v>
      </c>
      <c r="F22" s="585"/>
      <c r="G22" s="296"/>
    </row>
    <row r="23" spans="1:7" s="423" customFormat="1" ht="52.5" hidden="1" customHeight="1">
      <c r="A23" s="305" t="s">
        <v>668</v>
      </c>
      <c r="B23" s="947" t="s">
        <v>736</v>
      </c>
      <c r="C23" s="948"/>
      <c r="D23" s="579"/>
      <c r="E23" s="584" t="s">
        <v>737</v>
      </c>
      <c r="F23" s="585"/>
      <c r="G23" s="296"/>
    </row>
    <row r="24" spans="1:7" s="423" customFormat="1" ht="45.75" hidden="1" customHeight="1">
      <c r="A24" s="305" t="s">
        <v>670</v>
      </c>
      <c r="B24" s="947" t="s">
        <v>738</v>
      </c>
      <c r="C24" s="948"/>
      <c r="D24" s="579"/>
      <c r="E24" s="584" t="s">
        <v>739</v>
      </c>
      <c r="F24" s="585"/>
      <c r="G24" s="296"/>
    </row>
    <row r="25" spans="1:7" s="423" customFormat="1" ht="145.5" hidden="1" customHeight="1">
      <c r="A25" s="533" t="s">
        <v>688</v>
      </c>
      <c r="B25" s="947" t="s">
        <v>740</v>
      </c>
      <c r="C25" s="948"/>
      <c r="D25" s="579"/>
      <c r="E25" s="584" t="s">
        <v>704</v>
      </c>
      <c r="F25" s="585"/>
      <c r="G25" s="296"/>
    </row>
    <row r="26" spans="1:7" s="423" customFormat="1" ht="35.25" hidden="1" customHeight="1">
      <c r="A26" s="949" t="str">
        <f>IF(OR((SUM(D21:D25)&gt;0.85),SUM(D21:D25)&lt;0.85),"ERROR -Sum of all the coefficients including labour is not equal to 0.85","")</f>
        <v>ERROR -Sum of all the coefficients including labour is not equal to 0.85</v>
      </c>
      <c r="B26" s="949"/>
      <c r="C26" s="949"/>
      <c r="D26" s="949"/>
      <c r="E26" s="949"/>
      <c r="F26" s="950"/>
      <c r="G26" s="296"/>
    </row>
    <row r="27" spans="1:7" s="423" customFormat="1" ht="24.75" hidden="1" customHeight="1">
      <c r="A27" s="942" t="s">
        <v>741</v>
      </c>
      <c r="B27" s="942"/>
      <c r="C27" s="942"/>
      <c r="D27" s="942"/>
      <c r="E27" s="942"/>
      <c r="F27" s="943"/>
      <c r="G27" s="296"/>
    </row>
    <row r="28" spans="1:7" s="423" customFormat="1" ht="20.100000000000001" hidden="1" customHeight="1">
      <c r="A28" s="597" t="s">
        <v>396</v>
      </c>
      <c r="B28" s="944" t="s">
        <v>754</v>
      </c>
      <c r="C28" s="945"/>
      <c r="D28" s="945"/>
      <c r="E28" s="945"/>
      <c r="F28" s="946"/>
      <c r="G28" s="296"/>
    </row>
    <row r="29" spans="1:7" s="423" customFormat="1" ht="82.5" hidden="1">
      <c r="A29" s="305" t="s">
        <v>665</v>
      </c>
      <c r="B29" s="947" t="s">
        <v>742</v>
      </c>
      <c r="C29" s="948"/>
      <c r="D29" s="305">
        <v>0.85</v>
      </c>
      <c r="E29" s="586" t="s">
        <v>743</v>
      </c>
      <c r="F29" s="585"/>
      <c r="G29" s="296"/>
    </row>
    <row r="30" spans="1:7" s="555" customFormat="1" ht="20.100000000000001" customHeight="1">
      <c r="A30" s="596" t="s">
        <v>394</v>
      </c>
      <c r="B30" s="925" t="s">
        <v>720</v>
      </c>
      <c r="C30" s="926"/>
      <c r="D30" s="926"/>
      <c r="E30" s="926"/>
      <c r="F30" s="927"/>
      <c r="G30" s="554"/>
    </row>
    <row r="31" spans="1:7" ht="20.100000000000001" customHeight="1">
      <c r="A31" s="550" t="s">
        <v>665</v>
      </c>
      <c r="B31" s="556" t="s">
        <v>621</v>
      </c>
      <c r="C31" s="920"/>
      <c r="D31" s="921"/>
      <c r="E31" s="557"/>
      <c r="F31" s="557"/>
    </row>
    <row r="32" spans="1:7" ht="20.100000000000001" customHeight="1">
      <c r="A32" s="562" t="s">
        <v>392</v>
      </c>
      <c r="B32" s="559"/>
      <c r="C32" s="558" t="s">
        <v>666</v>
      </c>
      <c r="D32" s="559"/>
      <c r="E32" s="557" t="s">
        <v>391</v>
      </c>
      <c r="F32" s="560"/>
    </row>
    <row r="33" spans="1:7" ht="20.100000000000001" customHeight="1">
      <c r="A33" s="562" t="s">
        <v>393</v>
      </c>
      <c r="B33" s="559"/>
      <c r="C33" s="558" t="s">
        <v>667</v>
      </c>
      <c r="D33" s="559"/>
      <c r="E33" s="557" t="s">
        <v>391</v>
      </c>
      <c r="F33" s="560"/>
    </row>
    <row r="34" spans="1:7" ht="20.100000000000001" customHeight="1">
      <c r="A34" s="562" t="s">
        <v>668</v>
      </c>
      <c r="B34" s="559"/>
      <c r="C34" s="558" t="s">
        <v>669</v>
      </c>
      <c r="D34" s="559"/>
      <c r="E34" s="557" t="s">
        <v>391</v>
      </c>
      <c r="F34" s="560"/>
    </row>
    <row r="35" spans="1:7" ht="20.100000000000001" customHeight="1">
      <c r="A35" s="562" t="s">
        <v>670</v>
      </c>
      <c r="B35" s="559"/>
      <c r="C35" s="558" t="s">
        <v>671</v>
      </c>
      <c r="D35" s="559"/>
      <c r="E35" s="557" t="s">
        <v>391</v>
      </c>
      <c r="F35" s="560"/>
    </row>
    <row r="36" spans="1:7" ht="165">
      <c r="A36" s="562" t="s">
        <v>672</v>
      </c>
      <c r="B36" s="558" t="s">
        <v>673</v>
      </c>
      <c r="C36" s="558" t="s">
        <v>674</v>
      </c>
      <c r="D36" s="559"/>
      <c r="E36" s="558" t="s">
        <v>744</v>
      </c>
      <c r="F36" s="560"/>
    </row>
    <row r="37" spans="1:7" ht="46.5" customHeight="1">
      <c r="A37" s="922" t="s">
        <v>675</v>
      </c>
      <c r="B37" s="923"/>
      <c r="C37" s="923"/>
      <c r="D37" s="923"/>
      <c r="E37" s="923"/>
      <c r="F37" s="924"/>
    </row>
    <row r="38" spans="1:7" s="555" customFormat="1" ht="20.100000000000001" hidden="1" customHeight="1">
      <c r="A38" s="596" t="s">
        <v>396</v>
      </c>
      <c r="B38" s="925" t="s">
        <v>676</v>
      </c>
      <c r="C38" s="926"/>
      <c r="D38" s="926"/>
      <c r="E38" s="926"/>
      <c r="F38" s="927"/>
      <c r="G38" s="554"/>
    </row>
    <row r="39" spans="1:7" ht="20.100000000000001" hidden="1" customHeight="1">
      <c r="A39" s="550" t="s">
        <v>665</v>
      </c>
      <c r="B39" s="556" t="s">
        <v>621</v>
      </c>
      <c r="C39" s="556"/>
      <c r="D39" s="558"/>
      <c r="E39" s="557"/>
      <c r="F39" s="557"/>
    </row>
    <row r="40" spans="1:7" ht="20.100000000000001" hidden="1" customHeight="1">
      <c r="A40" s="562" t="s">
        <v>392</v>
      </c>
      <c r="B40" s="559"/>
      <c r="C40" s="558" t="s">
        <v>666</v>
      </c>
      <c r="D40" s="559"/>
      <c r="E40" s="557" t="s">
        <v>391</v>
      </c>
      <c r="F40" s="560"/>
    </row>
    <row r="41" spans="1:7" ht="20.100000000000001" hidden="1" customHeight="1">
      <c r="A41" s="562" t="s">
        <v>393</v>
      </c>
      <c r="B41" s="559"/>
      <c r="C41" s="558" t="s">
        <v>667</v>
      </c>
      <c r="D41" s="559"/>
      <c r="E41" s="557" t="s">
        <v>391</v>
      </c>
      <c r="F41" s="560"/>
    </row>
    <row r="42" spans="1:7" ht="20.100000000000001" hidden="1" customHeight="1">
      <c r="A42" s="562" t="s">
        <v>668</v>
      </c>
      <c r="B42" s="559"/>
      <c r="C42" s="558" t="s">
        <v>669</v>
      </c>
      <c r="D42" s="559"/>
      <c r="E42" s="557" t="s">
        <v>391</v>
      </c>
      <c r="F42" s="560"/>
    </row>
    <row r="43" spans="1:7" ht="20.100000000000001" hidden="1" customHeight="1">
      <c r="A43" s="562" t="s">
        <v>670</v>
      </c>
      <c r="B43" s="559"/>
      <c r="C43" s="558" t="s">
        <v>671</v>
      </c>
      <c r="D43" s="559"/>
      <c r="E43" s="557" t="s">
        <v>391</v>
      </c>
      <c r="F43" s="560"/>
    </row>
    <row r="44" spans="1:7" ht="165" hidden="1">
      <c r="A44" s="562" t="s">
        <v>672</v>
      </c>
      <c r="B44" s="558" t="s">
        <v>677</v>
      </c>
      <c r="C44" s="558" t="s">
        <v>674</v>
      </c>
      <c r="D44" s="559"/>
      <c r="E44" s="558" t="s">
        <v>678</v>
      </c>
      <c r="F44" s="560"/>
    </row>
    <row r="45" spans="1:7" ht="2.25" hidden="1" customHeight="1">
      <c r="A45" s="922" t="s">
        <v>675</v>
      </c>
      <c r="B45" s="923"/>
      <c r="C45" s="923"/>
      <c r="D45" s="923"/>
      <c r="E45" s="923"/>
      <c r="F45" s="924"/>
    </row>
    <row r="46" spans="1:7" s="555" customFormat="1" ht="20.100000000000001" customHeight="1">
      <c r="A46" s="596" t="s">
        <v>396</v>
      </c>
      <c r="B46" s="925" t="s">
        <v>745</v>
      </c>
      <c r="C46" s="926"/>
      <c r="D46" s="926"/>
      <c r="E46" s="926"/>
      <c r="F46" s="927"/>
      <c r="G46" s="554"/>
    </row>
    <row r="47" spans="1:7" ht="20.100000000000001" customHeight="1">
      <c r="A47" s="550" t="s">
        <v>665</v>
      </c>
      <c r="B47" s="556" t="s">
        <v>621</v>
      </c>
      <c r="C47" s="920"/>
      <c r="D47" s="921"/>
      <c r="E47" s="557"/>
      <c r="F47" s="557"/>
    </row>
    <row r="48" spans="1:7" ht="20.100000000000001" customHeight="1">
      <c r="A48" s="562" t="s">
        <v>392</v>
      </c>
      <c r="B48" s="559"/>
      <c r="C48" s="558" t="s">
        <v>666</v>
      </c>
      <c r="D48" s="559"/>
      <c r="E48" s="557" t="s">
        <v>391</v>
      </c>
      <c r="F48" s="560"/>
    </row>
    <row r="49" spans="1:7" ht="20.100000000000001" customHeight="1">
      <c r="A49" s="562" t="s">
        <v>393</v>
      </c>
      <c r="B49" s="559"/>
      <c r="C49" s="558" t="s">
        <v>667</v>
      </c>
      <c r="D49" s="559"/>
      <c r="E49" s="557" t="s">
        <v>391</v>
      </c>
      <c r="F49" s="560"/>
    </row>
    <row r="50" spans="1:7" ht="20.100000000000001" customHeight="1">
      <c r="A50" s="562" t="s">
        <v>668</v>
      </c>
      <c r="B50" s="559"/>
      <c r="C50" s="558" t="s">
        <v>669</v>
      </c>
      <c r="D50" s="559"/>
      <c r="E50" s="557" t="s">
        <v>391</v>
      </c>
      <c r="F50" s="560"/>
    </row>
    <row r="51" spans="1:7" ht="20.100000000000001" customHeight="1">
      <c r="A51" s="562" t="s">
        <v>670</v>
      </c>
      <c r="B51" s="559"/>
      <c r="C51" s="558" t="s">
        <v>671</v>
      </c>
      <c r="D51" s="559"/>
      <c r="E51" s="557" t="s">
        <v>391</v>
      </c>
      <c r="F51" s="560"/>
    </row>
    <row r="52" spans="1:7" ht="165">
      <c r="A52" s="562" t="s">
        <v>672</v>
      </c>
      <c r="B52" s="558" t="s">
        <v>673</v>
      </c>
      <c r="C52" s="558" t="s">
        <v>674</v>
      </c>
      <c r="D52" s="559"/>
      <c r="E52" s="558" t="s">
        <v>744</v>
      </c>
      <c r="F52" s="560"/>
    </row>
    <row r="53" spans="1:7" ht="36" customHeight="1">
      <c r="A53" s="922" t="s">
        <v>675</v>
      </c>
      <c r="B53" s="923"/>
      <c r="C53" s="923"/>
      <c r="D53" s="923"/>
      <c r="E53" s="923"/>
      <c r="F53" s="924"/>
    </row>
    <row r="54" spans="1:7" s="555" customFormat="1" ht="20.100000000000001" customHeight="1">
      <c r="A54" s="596" t="s">
        <v>707</v>
      </c>
      <c r="B54" s="925" t="s">
        <v>721</v>
      </c>
      <c r="C54" s="926"/>
      <c r="D54" s="926"/>
      <c r="E54" s="926"/>
      <c r="F54" s="927"/>
      <c r="G54" s="554"/>
    </row>
    <row r="55" spans="1:7" ht="20.100000000000001" customHeight="1">
      <c r="A55" s="550" t="s">
        <v>665</v>
      </c>
      <c r="B55" s="556" t="s">
        <v>621</v>
      </c>
      <c r="C55" s="920"/>
      <c r="D55" s="921"/>
      <c r="E55" s="557"/>
      <c r="F55" s="557"/>
    </row>
    <row r="56" spans="1:7" ht="20.100000000000001" customHeight="1">
      <c r="A56" s="562" t="s">
        <v>392</v>
      </c>
      <c r="B56" s="559"/>
      <c r="C56" s="558" t="s">
        <v>666</v>
      </c>
      <c r="D56" s="559"/>
      <c r="E56" s="557" t="s">
        <v>391</v>
      </c>
      <c r="F56" s="560"/>
    </row>
    <row r="57" spans="1:7" ht="20.100000000000001" customHeight="1">
      <c r="A57" s="562" t="s">
        <v>393</v>
      </c>
      <c r="B57" s="559"/>
      <c r="C57" s="558" t="s">
        <v>667</v>
      </c>
      <c r="D57" s="559"/>
      <c r="E57" s="557" t="s">
        <v>391</v>
      </c>
      <c r="F57" s="560"/>
    </row>
    <row r="58" spans="1:7" ht="20.100000000000001" customHeight="1">
      <c r="A58" s="562" t="s">
        <v>668</v>
      </c>
      <c r="B58" s="559"/>
      <c r="C58" s="558" t="s">
        <v>669</v>
      </c>
      <c r="D58" s="559"/>
      <c r="E58" s="557" t="s">
        <v>391</v>
      </c>
      <c r="F58" s="560"/>
    </row>
    <row r="59" spans="1:7" ht="20.100000000000001" customHeight="1">
      <c r="A59" s="562" t="s">
        <v>670</v>
      </c>
      <c r="B59" s="559"/>
      <c r="C59" s="558" t="s">
        <v>671</v>
      </c>
      <c r="D59" s="559"/>
      <c r="E59" s="557" t="s">
        <v>391</v>
      </c>
      <c r="F59" s="560"/>
    </row>
    <row r="60" spans="1:7" ht="165">
      <c r="A60" s="562" t="s">
        <v>672</v>
      </c>
      <c r="B60" s="558" t="s">
        <v>673</v>
      </c>
      <c r="C60" s="558" t="s">
        <v>674</v>
      </c>
      <c r="D60" s="559"/>
      <c r="E60" s="558" t="s">
        <v>744</v>
      </c>
      <c r="F60" s="560"/>
    </row>
    <row r="61" spans="1:7" ht="36" customHeight="1">
      <c r="A61" s="922" t="s">
        <v>675</v>
      </c>
      <c r="B61" s="923"/>
      <c r="C61" s="923"/>
      <c r="D61" s="923"/>
      <c r="E61" s="923"/>
      <c r="F61" s="924"/>
    </row>
    <row r="62" spans="1:7" s="555" customFormat="1" ht="20.100000000000001" customHeight="1">
      <c r="A62" s="596" t="s">
        <v>717</v>
      </c>
      <c r="B62" s="925" t="s">
        <v>676</v>
      </c>
      <c r="C62" s="926"/>
      <c r="D62" s="926"/>
      <c r="E62" s="926"/>
      <c r="F62" s="927"/>
      <c r="G62" s="554"/>
    </row>
    <row r="63" spans="1:7" ht="20.100000000000001" customHeight="1">
      <c r="A63" s="550" t="s">
        <v>665</v>
      </c>
      <c r="B63" s="556" t="s">
        <v>621</v>
      </c>
      <c r="C63" s="920"/>
      <c r="D63" s="921"/>
      <c r="E63" s="557"/>
      <c r="F63" s="557"/>
    </row>
    <row r="64" spans="1:7" ht="20.100000000000001" customHeight="1">
      <c r="A64" s="562" t="s">
        <v>392</v>
      </c>
      <c r="B64" s="559"/>
      <c r="C64" s="558" t="s">
        <v>666</v>
      </c>
      <c r="D64" s="559"/>
      <c r="E64" s="557" t="s">
        <v>391</v>
      </c>
      <c r="F64" s="560"/>
    </row>
    <row r="65" spans="1:7" ht="20.100000000000001" customHeight="1">
      <c r="A65" s="562" t="s">
        <v>393</v>
      </c>
      <c r="B65" s="559"/>
      <c r="C65" s="558" t="s">
        <v>667</v>
      </c>
      <c r="D65" s="559"/>
      <c r="E65" s="557" t="s">
        <v>391</v>
      </c>
      <c r="F65" s="560"/>
    </row>
    <row r="66" spans="1:7" ht="20.100000000000001" customHeight="1">
      <c r="A66" s="562" t="s">
        <v>668</v>
      </c>
      <c r="B66" s="559"/>
      <c r="C66" s="558" t="s">
        <v>669</v>
      </c>
      <c r="D66" s="559"/>
      <c r="E66" s="557" t="s">
        <v>391</v>
      </c>
      <c r="F66" s="560"/>
    </row>
    <row r="67" spans="1:7" ht="20.100000000000001" customHeight="1">
      <c r="A67" s="562" t="s">
        <v>670</v>
      </c>
      <c r="B67" s="559"/>
      <c r="C67" s="558" t="s">
        <v>671</v>
      </c>
      <c r="D67" s="559"/>
      <c r="E67" s="557" t="s">
        <v>391</v>
      </c>
      <c r="F67" s="560"/>
    </row>
    <row r="68" spans="1:7" ht="165">
      <c r="A68" s="562" t="s">
        <v>672</v>
      </c>
      <c r="B68" s="558" t="s">
        <v>673</v>
      </c>
      <c r="C68" s="558" t="s">
        <v>674</v>
      </c>
      <c r="D68" s="559"/>
      <c r="E68" s="558" t="s">
        <v>744</v>
      </c>
      <c r="F68" s="560"/>
    </row>
    <row r="69" spans="1:7" ht="36" customHeight="1">
      <c r="A69" s="922" t="s">
        <v>675</v>
      </c>
      <c r="B69" s="923"/>
      <c r="C69" s="923"/>
      <c r="D69" s="923"/>
      <c r="E69" s="923"/>
      <c r="F69" s="924"/>
    </row>
    <row r="70" spans="1:7" s="555" customFormat="1" ht="20.100000000000001" customHeight="1">
      <c r="A70" s="596" t="s">
        <v>718</v>
      </c>
      <c r="B70" s="925" t="s">
        <v>679</v>
      </c>
      <c r="C70" s="926"/>
      <c r="D70" s="926"/>
      <c r="E70" s="926"/>
      <c r="F70" s="927"/>
      <c r="G70" s="554"/>
    </row>
    <row r="71" spans="1:7" ht="20.100000000000001" customHeight="1">
      <c r="A71" s="550" t="s">
        <v>665</v>
      </c>
      <c r="B71" s="556" t="s">
        <v>621</v>
      </c>
      <c r="C71" s="556"/>
      <c r="D71" s="558"/>
      <c r="E71" s="557"/>
      <c r="F71" s="557"/>
    </row>
    <row r="72" spans="1:7" ht="20.100000000000001" customHeight="1">
      <c r="A72" s="562" t="s">
        <v>392</v>
      </c>
      <c r="B72" s="559"/>
      <c r="C72" s="558" t="s">
        <v>666</v>
      </c>
      <c r="D72" s="559"/>
      <c r="E72" s="557" t="s">
        <v>391</v>
      </c>
      <c r="F72" s="560"/>
    </row>
    <row r="73" spans="1:7" ht="20.100000000000001" customHeight="1">
      <c r="A73" s="562" t="s">
        <v>393</v>
      </c>
      <c r="B73" s="559"/>
      <c r="C73" s="558" t="s">
        <v>667</v>
      </c>
      <c r="D73" s="559"/>
      <c r="E73" s="557" t="s">
        <v>391</v>
      </c>
      <c r="F73" s="560"/>
    </row>
    <row r="74" spans="1:7" ht="20.100000000000001" customHeight="1">
      <c r="A74" s="562" t="s">
        <v>668</v>
      </c>
      <c r="B74" s="559"/>
      <c r="C74" s="558" t="s">
        <v>669</v>
      </c>
      <c r="D74" s="559"/>
      <c r="E74" s="557" t="s">
        <v>391</v>
      </c>
      <c r="F74" s="560"/>
    </row>
    <row r="75" spans="1:7" ht="20.100000000000001" customHeight="1">
      <c r="A75" s="562" t="s">
        <v>670</v>
      </c>
      <c r="B75" s="559"/>
      <c r="C75" s="558" t="s">
        <v>671</v>
      </c>
      <c r="D75" s="559"/>
      <c r="E75" s="557" t="s">
        <v>391</v>
      </c>
      <c r="F75" s="560"/>
    </row>
    <row r="76" spans="1:7" ht="181.5">
      <c r="A76" s="562" t="s">
        <v>672</v>
      </c>
      <c r="B76" s="558" t="s">
        <v>680</v>
      </c>
      <c r="C76" s="558" t="s">
        <v>681</v>
      </c>
      <c r="D76" s="559"/>
      <c r="E76" s="561" t="s">
        <v>746</v>
      </c>
      <c r="F76" s="560"/>
    </row>
    <row r="77" spans="1:7" ht="35.25" customHeight="1">
      <c r="A77" s="922" t="s">
        <v>675</v>
      </c>
      <c r="B77" s="923"/>
      <c r="C77" s="923"/>
      <c r="D77" s="923"/>
      <c r="E77" s="923"/>
      <c r="F77" s="924"/>
    </row>
    <row r="78" spans="1:7" s="555" customFormat="1" ht="20.100000000000001" customHeight="1">
      <c r="A78" s="596" t="s">
        <v>722</v>
      </c>
      <c r="B78" s="925" t="s">
        <v>682</v>
      </c>
      <c r="C78" s="926"/>
      <c r="D78" s="926"/>
      <c r="E78" s="926"/>
      <c r="F78" s="927"/>
      <c r="G78" s="554"/>
    </row>
    <row r="79" spans="1:7" ht="20.100000000000001" customHeight="1">
      <c r="A79" s="550" t="s">
        <v>665</v>
      </c>
      <c r="B79" s="556" t="s">
        <v>753</v>
      </c>
      <c r="C79" s="556"/>
      <c r="D79" s="562">
        <v>0.15</v>
      </c>
      <c r="E79" s="557"/>
      <c r="F79" s="557"/>
    </row>
    <row r="80" spans="1:7" ht="20.100000000000001" customHeight="1">
      <c r="A80" s="562" t="s">
        <v>672</v>
      </c>
      <c r="B80" s="558" t="s">
        <v>683</v>
      </c>
      <c r="C80" s="558"/>
      <c r="D80" s="559"/>
      <c r="E80" s="557" t="s">
        <v>391</v>
      </c>
      <c r="F80" s="560"/>
    </row>
    <row r="81" spans="1:7" ht="20.100000000000001" customHeight="1">
      <c r="A81" s="562"/>
      <c r="B81" s="558" t="s">
        <v>684</v>
      </c>
      <c r="C81" s="558"/>
      <c r="D81" s="559"/>
      <c r="E81" s="557" t="s">
        <v>391</v>
      </c>
      <c r="F81" s="560"/>
    </row>
    <row r="82" spans="1:7" ht="20.100000000000001" customHeight="1">
      <c r="A82" s="562"/>
      <c r="B82" s="558" t="s">
        <v>685</v>
      </c>
      <c r="C82" s="558"/>
      <c r="D82" s="559"/>
      <c r="E82" s="557" t="s">
        <v>391</v>
      </c>
      <c r="F82" s="560"/>
    </row>
    <row r="83" spans="1:7">
      <c r="A83" s="562" t="s">
        <v>686</v>
      </c>
      <c r="B83" s="934" t="s">
        <v>687</v>
      </c>
      <c r="C83" s="935"/>
      <c r="D83" s="935"/>
      <c r="E83" s="935"/>
      <c r="F83" s="936"/>
    </row>
    <row r="84" spans="1:7" ht="20.100000000000001" customHeight="1">
      <c r="A84" s="562"/>
      <c r="B84" s="559" t="s">
        <v>392</v>
      </c>
      <c r="C84" s="558"/>
      <c r="D84" s="559"/>
      <c r="E84" s="559"/>
      <c r="F84" s="559"/>
    </row>
    <row r="85" spans="1:7" ht="20.100000000000001" customHeight="1">
      <c r="A85" s="562"/>
      <c r="B85" s="559" t="s">
        <v>393</v>
      </c>
      <c r="C85" s="558"/>
      <c r="D85" s="559"/>
      <c r="E85" s="559"/>
      <c r="F85" s="559"/>
    </row>
    <row r="86" spans="1:7" ht="20.100000000000001" customHeight="1">
      <c r="A86" s="562"/>
      <c r="B86" s="559" t="s">
        <v>668</v>
      </c>
      <c r="C86" s="558"/>
      <c r="D86" s="559"/>
      <c r="E86" s="559"/>
      <c r="F86" s="559"/>
    </row>
    <row r="87" spans="1:7" ht="20.100000000000001" customHeight="1">
      <c r="A87" s="562"/>
      <c r="B87" s="559" t="s">
        <v>670</v>
      </c>
      <c r="C87" s="558"/>
      <c r="D87" s="559"/>
      <c r="E87" s="587"/>
      <c r="F87" s="559"/>
    </row>
    <row r="88" spans="1:7" ht="20.100000000000001" customHeight="1">
      <c r="A88" s="562"/>
      <c r="B88" s="559" t="s">
        <v>688</v>
      </c>
      <c r="C88" s="558"/>
      <c r="D88" s="559"/>
      <c r="E88" s="559"/>
      <c r="F88" s="559"/>
    </row>
    <row r="89" spans="1:7" s="555" customFormat="1" ht="20.100000000000001" customHeight="1">
      <c r="A89" s="596" t="s">
        <v>723</v>
      </c>
      <c r="B89" s="925" t="s">
        <v>689</v>
      </c>
      <c r="C89" s="926"/>
      <c r="D89" s="926"/>
      <c r="E89" s="926"/>
      <c r="F89" s="927"/>
      <c r="G89" s="554"/>
    </row>
    <row r="90" spans="1:7" ht="36.75" customHeight="1">
      <c r="A90" s="550" t="s">
        <v>392</v>
      </c>
      <c r="B90" s="938" t="s">
        <v>690</v>
      </c>
      <c r="C90" s="939"/>
      <c r="D90" s="939"/>
      <c r="E90" s="939"/>
      <c r="F90" s="940"/>
    </row>
    <row r="91" spans="1:7" ht="20.100000000000001" customHeight="1">
      <c r="A91" s="562" t="s">
        <v>665</v>
      </c>
      <c r="B91" s="558" t="s">
        <v>691</v>
      </c>
      <c r="C91" s="558"/>
      <c r="D91" s="558"/>
      <c r="E91" s="558"/>
      <c r="F91" s="557"/>
    </row>
    <row r="92" spans="1:7" ht="99.75" customHeight="1">
      <c r="A92" s="562" t="s">
        <v>392</v>
      </c>
      <c r="B92" s="558" t="s">
        <v>692</v>
      </c>
      <c r="C92" s="558"/>
      <c r="D92" s="563">
        <v>0.57999999999999996</v>
      </c>
      <c r="E92" s="558" t="s">
        <v>693</v>
      </c>
      <c r="F92" s="559"/>
    </row>
    <row r="93" spans="1:7" ht="57.75" customHeight="1">
      <c r="A93" s="562" t="s">
        <v>393</v>
      </c>
      <c r="B93" s="558" t="s">
        <v>694</v>
      </c>
      <c r="C93" s="558"/>
      <c r="D93" s="563">
        <v>0.16</v>
      </c>
      <c r="E93" s="557" t="s">
        <v>391</v>
      </c>
      <c r="F93" s="559"/>
    </row>
    <row r="94" spans="1:7" ht="181.5">
      <c r="A94" s="562" t="s">
        <v>672</v>
      </c>
      <c r="B94" s="558" t="s">
        <v>673</v>
      </c>
      <c r="C94" s="558"/>
      <c r="D94" s="563">
        <v>0.11</v>
      </c>
      <c r="E94" s="558" t="s">
        <v>746</v>
      </c>
      <c r="F94" s="559"/>
    </row>
    <row r="95" spans="1:7" ht="20.100000000000001" customHeight="1">
      <c r="A95" s="562"/>
      <c r="B95" s="558"/>
      <c r="C95" s="558"/>
      <c r="D95" s="558"/>
      <c r="E95" s="564"/>
      <c r="F95" s="557"/>
    </row>
    <row r="96" spans="1:7" s="555" customFormat="1" ht="33" hidden="1" customHeight="1">
      <c r="A96" s="596" t="s">
        <v>695</v>
      </c>
      <c r="B96" s="941" t="s">
        <v>696</v>
      </c>
      <c r="C96" s="941"/>
      <c r="D96" s="941"/>
      <c r="E96" s="941"/>
      <c r="F96" s="941"/>
      <c r="G96" s="554"/>
    </row>
    <row r="97" spans="1:11" s="555" customFormat="1" ht="21.75" hidden="1" customHeight="1">
      <c r="A97" s="550" t="s">
        <v>665</v>
      </c>
      <c r="B97" s="556" t="s">
        <v>621</v>
      </c>
      <c r="C97" s="556"/>
      <c r="D97" s="565"/>
      <c r="E97" s="565"/>
      <c r="F97" s="565"/>
      <c r="G97" s="554"/>
      <c r="K97" s="545" t="s">
        <v>697</v>
      </c>
    </row>
    <row r="98" spans="1:11" ht="47.25" hidden="1" customHeight="1">
      <c r="A98" s="562" t="s">
        <v>392</v>
      </c>
      <c r="B98" s="559" t="s">
        <v>698</v>
      </c>
      <c r="C98" s="559"/>
      <c r="D98" s="559"/>
      <c r="E98" s="559"/>
      <c r="F98" s="559"/>
      <c r="K98" s="545" t="s">
        <v>698</v>
      </c>
    </row>
    <row r="99" spans="1:11" ht="148.5" hidden="1">
      <c r="A99" s="550" t="s">
        <v>672</v>
      </c>
      <c r="B99" s="556" t="s">
        <v>677</v>
      </c>
      <c r="C99" s="556"/>
      <c r="D99" s="566">
        <f>0.85-D98</f>
        <v>0.85</v>
      </c>
      <c r="E99" s="567" t="s">
        <v>699</v>
      </c>
      <c r="F99" s="559"/>
    </row>
    <row r="100" spans="1:11" ht="37.5" hidden="1" customHeight="1">
      <c r="A100" s="942" t="s">
        <v>700</v>
      </c>
      <c r="B100" s="942"/>
      <c r="C100" s="942"/>
      <c r="D100" s="942"/>
      <c r="E100" s="942"/>
      <c r="F100" s="943"/>
    </row>
    <row r="101" spans="1:11" s="553" customFormat="1" ht="20.100000000000001" customHeight="1">
      <c r="A101" s="568" t="s">
        <v>747</v>
      </c>
      <c r="B101" s="931" t="s">
        <v>748</v>
      </c>
      <c r="C101" s="932"/>
      <c r="D101" s="932"/>
      <c r="E101" s="932"/>
      <c r="F101" s="933"/>
      <c r="G101" s="552"/>
    </row>
    <row r="102" spans="1:11" s="571" customFormat="1" ht="30" customHeight="1">
      <c r="A102" s="569" t="s">
        <v>394</v>
      </c>
      <c r="B102" s="928" t="s">
        <v>701</v>
      </c>
      <c r="C102" s="929"/>
      <c r="D102" s="929"/>
      <c r="E102" s="929"/>
      <c r="F102" s="930"/>
      <c r="G102" s="570"/>
    </row>
    <row r="103" spans="1:11" ht="148.5">
      <c r="A103" s="562" t="s">
        <v>392</v>
      </c>
      <c r="B103" s="558" t="s">
        <v>677</v>
      </c>
      <c r="C103" s="558"/>
      <c r="D103" s="572">
        <v>0.8</v>
      </c>
      <c r="E103" s="558" t="s">
        <v>749</v>
      </c>
      <c r="F103" s="559"/>
    </row>
    <row r="104" spans="1:11" s="571" customFormat="1" ht="20.100000000000001" customHeight="1">
      <c r="A104" s="569" t="s">
        <v>396</v>
      </c>
      <c r="B104" s="928" t="s">
        <v>622</v>
      </c>
      <c r="C104" s="929"/>
      <c r="D104" s="929"/>
      <c r="E104" s="929"/>
      <c r="F104" s="930"/>
      <c r="G104" s="570"/>
    </row>
    <row r="105" spans="1:11" ht="144" customHeight="1">
      <c r="A105" s="562" t="s">
        <v>392</v>
      </c>
      <c r="B105" s="558" t="s">
        <v>702</v>
      </c>
      <c r="C105" s="558"/>
      <c r="D105" s="572">
        <v>0.1</v>
      </c>
      <c r="E105" s="567" t="s">
        <v>703</v>
      </c>
      <c r="F105" s="559"/>
    </row>
    <row r="106" spans="1:11" ht="152.25" customHeight="1">
      <c r="A106" s="562" t="s">
        <v>393</v>
      </c>
      <c r="B106" s="558" t="s">
        <v>677</v>
      </c>
      <c r="C106" s="558"/>
      <c r="D106" s="572">
        <v>0.05</v>
      </c>
      <c r="E106" s="558" t="s">
        <v>749</v>
      </c>
      <c r="F106" s="559"/>
    </row>
    <row r="107" spans="1:11" ht="148.5">
      <c r="A107" s="562" t="s">
        <v>668</v>
      </c>
      <c r="B107" s="558" t="s">
        <v>705</v>
      </c>
      <c r="C107" s="558"/>
      <c r="D107" s="572">
        <v>0.65</v>
      </c>
      <c r="E107" s="567" t="s">
        <v>706</v>
      </c>
      <c r="F107" s="559"/>
    </row>
    <row r="108" spans="1:11" s="571" customFormat="1" ht="20.100000000000001" customHeight="1">
      <c r="A108" s="569" t="s">
        <v>707</v>
      </c>
      <c r="B108" s="928" t="s">
        <v>708</v>
      </c>
      <c r="C108" s="929"/>
      <c r="D108" s="929"/>
      <c r="E108" s="929"/>
      <c r="F108" s="930"/>
      <c r="G108" s="570"/>
    </row>
    <row r="109" spans="1:11" ht="176.25" customHeight="1">
      <c r="A109" s="562" t="s">
        <v>392</v>
      </c>
      <c r="B109" s="558" t="s">
        <v>702</v>
      </c>
      <c r="C109" s="558"/>
      <c r="D109" s="572">
        <v>0.2</v>
      </c>
      <c r="E109" s="567" t="s">
        <v>703</v>
      </c>
      <c r="F109" s="559"/>
    </row>
    <row r="110" spans="1:11" ht="153" customHeight="1">
      <c r="A110" s="562" t="s">
        <v>393</v>
      </c>
      <c r="B110" s="558" t="s">
        <v>677</v>
      </c>
      <c r="C110" s="558"/>
      <c r="D110" s="572">
        <v>0.1</v>
      </c>
      <c r="E110" s="567" t="s">
        <v>749</v>
      </c>
      <c r="F110" s="559"/>
    </row>
    <row r="111" spans="1:11" ht="147.75" customHeight="1">
      <c r="A111" s="562" t="s">
        <v>668</v>
      </c>
      <c r="B111" s="558" t="s">
        <v>709</v>
      </c>
      <c r="C111" s="558"/>
      <c r="D111" s="572">
        <v>0.3</v>
      </c>
      <c r="E111" s="567" t="s">
        <v>710</v>
      </c>
      <c r="F111" s="559"/>
    </row>
    <row r="112" spans="1:11" ht="155.25" customHeight="1">
      <c r="A112" s="562" t="s">
        <v>670</v>
      </c>
      <c r="B112" s="558" t="s">
        <v>711</v>
      </c>
      <c r="C112" s="558"/>
      <c r="D112" s="572">
        <v>0.2</v>
      </c>
      <c r="E112" s="567" t="s">
        <v>712</v>
      </c>
      <c r="F112" s="559"/>
    </row>
    <row r="113" spans="1:8" s="574" customFormat="1" ht="225" customHeight="1">
      <c r="A113" s="952" t="s">
        <v>713</v>
      </c>
      <c r="B113" s="953"/>
      <c r="C113" s="953"/>
      <c r="D113" s="953"/>
      <c r="E113" s="953"/>
      <c r="F113" s="954"/>
      <c r="G113" s="573"/>
    </row>
    <row r="114" spans="1:8" ht="20.100000000000001" customHeight="1">
      <c r="A114" s="595"/>
      <c r="B114" s="575"/>
      <c r="C114" s="575"/>
      <c r="D114" s="575"/>
    </row>
    <row r="115" spans="1:8" s="544" customFormat="1">
      <c r="A115" s="547" t="s">
        <v>6</v>
      </c>
      <c r="B115" s="576">
        <f>+'Names of Bidder'!D35</f>
        <v>0</v>
      </c>
      <c r="C115" s="576"/>
      <c r="E115" s="548" t="s">
        <v>4</v>
      </c>
      <c r="F115" s="548">
        <f>+'Names of Bidder'!D32</f>
        <v>0</v>
      </c>
      <c r="H115" s="545"/>
    </row>
    <row r="116" spans="1:8" s="544" customFormat="1">
      <c r="A116" s="547" t="s">
        <v>7</v>
      </c>
      <c r="B116" s="548">
        <f>+'Names of Bidder'!D36</f>
        <v>0</v>
      </c>
      <c r="C116" s="548"/>
      <c r="E116" s="548" t="s">
        <v>154</v>
      </c>
      <c r="F116" s="577">
        <f>+'Names of Bidder'!D33</f>
        <v>0</v>
      </c>
      <c r="H116" s="545"/>
    </row>
    <row r="117" spans="1:8" s="544" customFormat="1">
      <c r="A117" s="547"/>
      <c r="B117" s="577"/>
      <c r="C117" s="577"/>
      <c r="D117" s="548"/>
      <c r="E117" s="578"/>
      <c r="F117" s="577"/>
      <c r="H117" s="545"/>
    </row>
  </sheetData>
  <sheetProtection algorithmName="SHA-512" hashValue="YgUG9ZOKmAZPSpfRcLcEL9vLZmt46RwFcgabWzbxSU4zNFqNpcz1+noe2O/L2Kc3DLGa00EpG5WTRNf2CuGDDw==" saltValue="of0aoX9JQFE1KaAczgA4/g==" spinCount="100000" sheet="1" formatColumns="0" formatRows="0" selectLockedCells="1"/>
  <mergeCells count="49">
    <mergeCell ref="A1:D1"/>
    <mergeCell ref="A113:F113"/>
    <mergeCell ref="A3:F3"/>
    <mergeCell ref="A5:F5"/>
    <mergeCell ref="A8:D8"/>
    <mergeCell ref="B9:D9"/>
    <mergeCell ref="B10:D10"/>
    <mergeCell ref="B11:D11"/>
    <mergeCell ref="B12:D12"/>
    <mergeCell ref="A15:F15"/>
    <mergeCell ref="A19:F19"/>
    <mergeCell ref="B21:C21"/>
    <mergeCell ref="B22:C22"/>
    <mergeCell ref="B20:F20"/>
    <mergeCell ref="B25:C25"/>
    <mergeCell ref="B23:C23"/>
    <mergeCell ref="B24:C24"/>
    <mergeCell ref="A26:F26"/>
    <mergeCell ref="B29:C29"/>
    <mergeCell ref="B30:F30"/>
    <mergeCell ref="A27:F27"/>
    <mergeCell ref="B16:C16"/>
    <mergeCell ref="B17:C17"/>
    <mergeCell ref="B90:F90"/>
    <mergeCell ref="B96:F96"/>
    <mergeCell ref="A100:F100"/>
    <mergeCell ref="C31:D31"/>
    <mergeCell ref="A37:F37"/>
    <mergeCell ref="B38:F38"/>
    <mergeCell ref="B62:F62"/>
    <mergeCell ref="C63:D63"/>
    <mergeCell ref="A69:F69"/>
    <mergeCell ref="A45:F45"/>
    <mergeCell ref="B46:F46"/>
    <mergeCell ref="C47:D47"/>
    <mergeCell ref="A53:F53"/>
    <mergeCell ref="B28:F28"/>
    <mergeCell ref="C55:D55"/>
    <mergeCell ref="A61:F61"/>
    <mergeCell ref="B54:F54"/>
    <mergeCell ref="B104:F104"/>
    <mergeCell ref="B108:F108"/>
    <mergeCell ref="B101:F101"/>
    <mergeCell ref="B102:F102"/>
    <mergeCell ref="B70:F70"/>
    <mergeCell ref="A77:F77"/>
    <mergeCell ref="B78:F78"/>
    <mergeCell ref="B83:F83"/>
    <mergeCell ref="B89:F89"/>
  </mergeCells>
  <dataValidations disablePrompts="1" count="7">
    <dataValidation type="list" allowBlank="1" showInputMessage="1" showErrorMessage="1" prompt="Copper(a) /Aluminium(a)" sqref="B98:C98" xr:uid="{09076E34-666C-4E47-9544-A2349B7F3536}">
      <formula1>$K$97:$K$98</formula1>
    </dataValidation>
    <dataValidation type="list" allowBlank="1" showInputMessage="1" showErrorMessage="1" sqref="D98" xr:uid="{6669A996-F0BF-4C57-8119-6CDA0C9E2587}">
      <formula1>"0.65,0.66,0.67,0.68,0.69,0.70,0.71,0.72,0.73"</formula1>
    </dataValidation>
    <dataValidation type="list" allowBlank="1" showInputMessage="1" showErrorMessage="1" sqref="D21" xr:uid="{6494324F-C178-430E-8BFA-D52F68889A93}">
      <formula1>"0.27,0.28,0.29,0.30,0.31,0.32,0.33"</formula1>
    </dataValidation>
    <dataValidation type="list" allowBlank="1" showInputMessage="1" showErrorMessage="1" sqref="D22" xr:uid="{D9609E5D-6CC0-439C-8745-A2E5639C7186}">
      <formula1>"0.25,0.26,0.27,0.28,0.29,0.30,0.31"</formula1>
    </dataValidation>
    <dataValidation type="list" allowBlank="1" showInputMessage="1" showErrorMessage="1" sqref="D23" xr:uid="{D81DB4CA-0C59-4A33-B618-214BD32D8E42}">
      <formula1>"0.06,0.07,0.08"</formula1>
    </dataValidation>
    <dataValidation type="list" allowBlank="1" showInputMessage="1" showErrorMessage="1" sqref="D24" xr:uid="{A9ACA3EF-D404-4152-826D-3428986306B1}">
      <formula1>"0.05,0.06"</formula1>
    </dataValidation>
    <dataValidation type="list" allowBlank="1" showInputMessage="1" showErrorMessage="1" sqref="D25" xr:uid="{CFADBEAA-9E1C-4FF2-BA87-22ECA23AA05E}">
      <formula1>"0.14,0.15,0.16,0.17"</formula1>
    </dataValidation>
  </dataValidations>
  <pageMargins left="0.59" right="0.31" top="0.47" bottom="0.48" header="0.28000000000000003" footer="0.23"/>
  <pageSetup paperSize="9" scale="65" orientation="portrait" r:id="rId1"/>
  <headerFooter alignWithMargins="0">
    <oddFooter>&amp;R&amp;"Book Antiqua,Bold"&amp;8 Page &amp;P of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indexed="39"/>
  </sheetPr>
  <dimension ref="A1:I33"/>
  <sheetViews>
    <sheetView showGridLines="0" view="pageBreakPreview" zoomScaleNormal="100" zoomScaleSheetLayoutView="100" workbookViewId="0">
      <selection activeCell="A5" sqref="A5:E5"/>
    </sheetView>
  </sheetViews>
  <sheetFormatPr defaultRowHeight="16.5"/>
  <cols>
    <col min="1" max="1" width="12.140625" style="30" customWidth="1"/>
    <col min="2" max="2" width="20.5703125" style="30" customWidth="1"/>
    <col min="3" max="3" width="11.42578125" style="30" customWidth="1"/>
    <col min="4" max="4" width="11.7109375" style="30" customWidth="1"/>
    <col min="5" max="5" width="39.28515625" style="30" customWidth="1"/>
    <col min="6" max="8" width="9.140625" style="25"/>
    <col min="9" max="16384" width="9.140625" style="26"/>
  </cols>
  <sheetData>
    <row r="1" spans="1:9">
      <c r="A1" s="22" t="str">
        <f>Basic!A3&amp;Basic!B3</f>
        <v>Specification No. :SR-I/C&amp;M/WC-4356(SR1/NT/W-AIS/DOM/B00/25/11800
(RFx: 5002004743)</v>
      </c>
      <c r="B1" s="23"/>
      <c r="C1" s="23"/>
      <c r="D1" s="23"/>
      <c r="E1" s="24" t="str">
        <f>"Attachment-13 "</f>
        <v xml:space="preserve">Attachment-13 </v>
      </c>
    </row>
    <row r="3" spans="1:9" ht="107.25" customHeight="1">
      <c r="A3" s="855" t="str">
        <f>'Attach 3(JV)'!A3</f>
        <v xml:space="preserve">WC-4356: Augmentation of transformation capacity at 400/220KV Nagarjunasgar substation in Andhrapradesh by 1X500MVA, 400/220KV ICT(4th) and Conversion of 80MVAR fixed line reactor at Nellore end on Vijayawada- Nellore 400KV D/C line(line-2) to switchable line reactor along with NGR and its bypassing scheme </v>
      </c>
      <c r="B3" s="855"/>
      <c r="C3" s="855"/>
      <c r="D3" s="855"/>
      <c r="E3" s="855"/>
      <c r="F3" s="27"/>
      <c r="G3" s="28"/>
      <c r="H3" s="27"/>
    </row>
    <row r="4" spans="1:9" ht="20.100000000000001" customHeight="1">
      <c r="A4" s="29"/>
      <c r="H4" s="31"/>
      <c r="I4" s="10"/>
    </row>
    <row r="5" spans="1:9" ht="20.100000000000001" customHeight="1">
      <c r="A5" s="638" t="s">
        <v>0</v>
      </c>
      <c r="B5" s="638"/>
      <c r="C5" s="638"/>
      <c r="D5" s="638"/>
      <c r="E5" s="638"/>
      <c r="F5" s="32"/>
      <c r="H5" s="31"/>
      <c r="I5" s="10"/>
    </row>
    <row r="6" spans="1:9" ht="20.100000000000001" customHeight="1">
      <c r="A6" s="33"/>
      <c r="H6" s="31"/>
      <c r="I6" s="10"/>
    </row>
    <row r="7" spans="1:9" ht="20.100000000000001" customHeight="1">
      <c r="A7" s="34" t="str">
        <f>'Attach 3(JV)'!A7</f>
        <v>Bidder’s Name and Address :</v>
      </c>
      <c r="E7" s="14" t="str">
        <f>'Attach 3(JV)'!E7</f>
        <v>To:</v>
      </c>
      <c r="H7" s="31"/>
      <c r="I7" s="10"/>
    </row>
    <row r="8" spans="1:9" ht="36" customHeight="1">
      <c r="A8" s="636" t="str">
        <f>'Attach 3(JV)'!A8</f>
        <v/>
      </c>
      <c r="B8" s="636"/>
      <c r="C8" s="636"/>
      <c r="D8" s="636"/>
      <c r="E8" s="11" t="str">
        <f>'Attach 3(JV)'!E8</f>
        <v>Contract &amp; Materials Dept.,</v>
      </c>
      <c r="H8" s="31"/>
      <c r="I8" s="10"/>
    </row>
    <row r="9" spans="1:9" ht="20.100000000000001" customHeight="1">
      <c r="A9" s="12" t="s">
        <v>353</v>
      </c>
      <c r="B9" s="640" t="str">
        <f>'Attach 3(JV)'!B9</f>
        <v/>
      </c>
      <c r="C9" s="640"/>
      <c r="D9" s="640"/>
      <c r="E9" s="11" t="str">
        <f>'Attach 3(JV)'!E9</f>
        <v>Power Grid Corporation of India Ltd.,</v>
      </c>
      <c r="H9" s="31"/>
      <c r="I9" s="10"/>
    </row>
    <row r="10" spans="1:9" ht="20.100000000000001" customHeight="1">
      <c r="A10" s="12" t="s">
        <v>354</v>
      </c>
      <c r="B10" s="640" t="str">
        <f>'Attach 3(JV)'!B10</f>
        <v/>
      </c>
      <c r="C10" s="640"/>
      <c r="D10" s="640"/>
      <c r="E10" s="11" t="str">
        <f>'Attach 3(JV)'!E10</f>
        <v>Kavadiguda Main Road,</v>
      </c>
      <c r="H10" s="31"/>
      <c r="I10" s="10"/>
    </row>
    <row r="11" spans="1:9" ht="20.100000000000001" customHeight="1">
      <c r="B11" s="640" t="str">
        <f>'Attach 3(JV)'!B11</f>
        <v/>
      </c>
      <c r="C11" s="640"/>
      <c r="D11" s="640"/>
      <c r="E11" s="11" t="str">
        <f>'Attach 3(JV)'!E11</f>
        <v>Secunderabad -500080.</v>
      </c>
      <c r="G11" s="61" t="s">
        <v>454</v>
      </c>
    </row>
    <row r="12" spans="1:9" ht="20.100000000000001" customHeight="1">
      <c r="A12" s="33"/>
      <c r="B12" s="640" t="str">
        <f>'Attach 3(JV)'!B12</f>
        <v/>
      </c>
      <c r="C12" s="640"/>
      <c r="D12" s="640"/>
      <c r="E12" s="11"/>
    </row>
    <row r="13" spans="1:9" ht="20.100000000000001" customHeight="1">
      <c r="A13" s="33"/>
      <c r="B13" s="136"/>
      <c r="C13" s="136"/>
      <c r="D13" s="136"/>
      <c r="E13" s="26"/>
    </row>
    <row r="14" spans="1:9" ht="20.100000000000001" customHeight="1">
      <c r="A14" s="30" t="s">
        <v>347</v>
      </c>
    </row>
    <row r="15" spans="1:9" ht="20.100000000000001" customHeight="1">
      <c r="A15" s="33"/>
    </row>
    <row r="16" spans="1:9" ht="45" customHeight="1">
      <c r="A16" s="639" t="s">
        <v>1</v>
      </c>
      <c r="B16" s="639"/>
      <c r="C16" s="639"/>
      <c r="D16" s="639"/>
      <c r="E16" s="639"/>
      <c r="F16" s="35"/>
      <c r="G16" s="35"/>
      <c r="H16" s="35"/>
    </row>
    <row r="17" spans="1:5" ht="20.100000000000001" customHeight="1">
      <c r="A17" s="33"/>
    </row>
    <row r="18" spans="1:5" ht="33" customHeight="1">
      <c r="A18" s="37" t="s">
        <v>6</v>
      </c>
      <c r="B18" s="72" t="str">
        <f>'Attach 3(JV)'!B24</f>
        <v/>
      </c>
      <c r="C18" s="40"/>
      <c r="D18" s="38" t="s">
        <v>4</v>
      </c>
      <c r="E18" s="262" t="str">
        <f>'Attach 3(JV)'!E24</f>
        <v/>
      </c>
    </row>
    <row r="19" spans="1:5" ht="33" customHeight="1">
      <c r="A19" s="37" t="s">
        <v>7</v>
      </c>
      <c r="B19" s="262" t="str">
        <f>'Attach 3(JV)'!B25</f>
        <v/>
      </c>
      <c r="C19" s="40"/>
      <c r="D19" s="38" t="s">
        <v>5</v>
      </c>
      <c r="E19" s="262" t="str">
        <f>'Attach 3(JV)'!E25</f>
        <v/>
      </c>
    </row>
    <row r="20" spans="1:5" ht="33" customHeight="1">
      <c r="D20" s="38"/>
    </row>
    <row r="21" spans="1:5" ht="20.100000000000001" customHeight="1"/>
    <row r="22" spans="1:5" ht="20.100000000000001" customHeight="1">
      <c r="A22" s="39"/>
    </row>
    <row r="23" spans="1:5" ht="20.100000000000001" customHeight="1"/>
    <row r="24" spans="1:5" ht="20.100000000000001" customHeight="1"/>
    <row r="25" spans="1:5" ht="20.100000000000001" customHeight="1">
      <c r="A25" s="39"/>
    </row>
    <row r="26" spans="1:5" ht="20.100000000000001" customHeight="1"/>
    <row r="27" spans="1:5" ht="20.100000000000001" customHeight="1">
      <c r="A27" s="39"/>
    </row>
    <row r="28" spans="1:5" ht="20.100000000000001" customHeight="1"/>
    <row r="29" spans="1:5" ht="20.100000000000001" customHeight="1">
      <c r="A29" s="39"/>
    </row>
    <row r="30" spans="1:5" ht="20.100000000000001" customHeight="1"/>
    <row r="31" spans="1:5" ht="20.100000000000001" customHeight="1"/>
    <row r="32" spans="1:5" ht="20.100000000000001" customHeight="1"/>
    <row r="33" ht="20.100000000000001" customHeight="1"/>
  </sheetData>
  <sheetProtection algorithmName="SHA-512" hashValue="ZBzHzFORm0dV1l6JgXmTDKYOcUyix8rG3jbk866Ki57hPTj07dD7Rkiq0IQOW6Y/EFSLAmwnkt+ynT20sFxP2Q==" saltValue="IAxLpw+H75jBdNtLK7uQrw==" spinCount="100000" sheet="1" formatColumns="0" formatRows="0" selectLockedCells="1"/>
  <customSheetViews>
    <customSheetView guid="{298F032C-06C2-4CBE-91F6-31626F220A05}" showPageBreaks="1" showGridLines="0" printArea="1" view="pageBreakPreview">
      <selection activeCell="H15" sqref="H15"/>
      <pageMargins left="0.75" right="0.63" top="0.57999999999999996" bottom="0.6" header="0.34" footer="0.35"/>
      <pageSetup orientation="portrait" r:id="rId1"/>
      <headerFooter alignWithMargins="0">
        <oddFooter>&amp;R&amp;"Book Antiqua,Bold"&amp;8 Page &amp;P of &amp;N</oddFooter>
      </headerFooter>
    </customSheetView>
    <customSheetView guid="{345DC493-E4B0-4F0D-8EB4-6A65D801E281}" showPageBreaks="1" showGridLines="0" printArea="1" view="pageBreakPreview" topLeftCell="A16">
      <selection activeCell="H15" sqref="H15"/>
      <pageMargins left="0.75" right="0.63" top="0.57999999999999996" bottom="0.6" header="0.34" footer="0.35"/>
      <pageSetup orientation="portrait" r:id="rId2"/>
      <headerFooter alignWithMargins="0">
        <oddFooter>&amp;R&amp;"Book Antiqua,Bold"&amp;8 Page &amp;P of &amp;N</oddFooter>
      </headerFooter>
    </customSheetView>
    <customSheetView guid="{35C772BD-8F05-4A18-BEC8-6AF744E22539}" showPageBreaks="1" showGridLines="0" printArea="1" view="pageBreakPreview">
      <selection activeCell="A16" sqref="A16:E16"/>
      <pageMargins left="0.75" right="0.63" top="0.57999999999999996" bottom="0.6" header="0.34" footer="0.35"/>
      <pageSetup orientation="portrait" r:id="rId3"/>
      <headerFooter alignWithMargins="0">
        <oddFooter>&amp;R&amp;"Book Antiqua,Bold"&amp;8 Page &amp;P of &amp;N</oddFooter>
      </headerFooter>
    </customSheetView>
    <customSheetView guid="{FC200EB0-6614-47DB-96CE-7610471486D9}" showPageBreaks="1" showGridLines="0" printArea="1" view="pageBreakPreview">
      <selection activeCell="A16" sqref="A16:E16"/>
      <pageMargins left="0.75" right="0.63" top="0.57999999999999996" bottom="0.6" header="0.34" footer="0.35"/>
      <pageSetup orientation="portrait" r:id="rId4"/>
      <headerFooter alignWithMargins="0">
        <oddFooter>&amp;R&amp;"Book Antiqua,Bold"&amp;8 Page &amp;P of &amp;N</oddFooter>
      </headerFooter>
    </customSheetView>
    <customSheetView guid="{010B040B-83D1-42E5-9354-A9BE9113BDAC}" showPageBreaks="1" showGridLines="0" printArea="1" view="pageBreakPreview">
      <selection activeCell="A16" sqref="A16:E16"/>
      <pageMargins left="0.75" right="0.63" top="0.57999999999999996" bottom="0.6" header="0.34" footer="0.35"/>
      <pageSetup orientation="portrait" r:id="rId5"/>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orientation="portrait" r:id="rId6"/>
      <headerFooter alignWithMargins="0">
        <oddFooter>&amp;R&amp;"Book Antiqua,Bold"&amp;8 Page &amp;P of &amp;N</oddFooter>
      </headerFooter>
    </customSheetView>
    <customSheetView guid="{1F125E51-1799-42D0-B41E-DC039BB17D59}" showPageBreaks="1" showGridLines="0" printArea="1" view="pageBreakPreview">
      <selection activeCell="I14" sqref="I14"/>
      <pageMargins left="0.75" right="0.63" top="0.57999999999999996" bottom="0.6" header="0.34" footer="0.35"/>
      <pageSetup orientation="portrait" r:id="rId7"/>
      <headerFooter alignWithMargins="0">
        <oddFooter>&amp;R&amp;"Book Antiqua,Bold"&amp;8 Page &amp;P of &amp;N</oddFooter>
      </headerFooter>
    </customSheetView>
    <customSheetView guid="{14C32814-5A59-4863-9FB1-822FBB75D7D1}" showPageBreaks="1" showGridLines="0" printArea="1" view="pageBreakPreview">
      <selection activeCell="B75" sqref="B75:C75"/>
      <pageMargins left="0.75" right="0.63" top="0.57999999999999996" bottom="0.6" header="0.34" footer="0.35"/>
      <pageSetup orientation="portrait" r:id="rId8"/>
      <headerFooter alignWithMargins="0">
        <oddFooter>&amp;R&amp;"Book Antiqua,Bold"&amp;8 Page &amp;P of &amp;N</oddFooter>
      </headerFooter>
    </customSheetView>
    <customSheetView guid="{AA750348-930C-43DE-ADD0-8D60980F5013}" showPageBreaks="1" showGridLines="0" printArea="1" view="pageBreakPreview" topLeftCell="A4">
      <selection activeCell="B75" sqref="B75:C75"/>
      <pageMargins left="0.75" right="0.63" top="0.57999999999999996" bottom="0.6" header="0.34" footer="0.35"/>
      <pageSetup orientation="portrait" r:id="rId9"/>
      <headerFooter alignWithMargins="0">
        <oddFooter>&amp;R&amp;"Book Antiqua,Bold"&amp;8 Page &amp;P of &amp;N</oddFooter>
      </headerFooter>
    </customSheetView>
    <customSheetView guid="{CFBF18EC-8277-4311-991B-395AF21BB33B}" showPageBreaks="1" showGridLines="0" printArea="1" view="pageBreakPreview" topLeftCell="A4">
      <selection activeCell="B75" sqref="B75:C75"/>
      <pageMargins left="0.75" right="0.63" top="0.57999999999999996" bottom="0.6" header="0.34" footer="0.35"/>
      <pageSetup orientation="portrait" r:id="rId10"/>
      <headerFooter alignWithMargins="0">
        <oddFooter>&amp;R&amp;"Book Antiqua,Bold"&amp;8 Page &amp;P of &amp;N</oddFooter>
      </headerFooter>
    </customSheetView>
    <customSheetView guid="{82C64B11-1F50-45B5-B7BB-9F1DC733C833}" showPageBreaks="1" showGridLines="0" printArea="1" view="pageBreakPreview" topLeftCell="A13">
      <selection activeCell="B75" sqref="B75:C75"/>
      <pageMargins left="0.75" right="0.63" top="0.57999999999999996" bottom="0.6" header="0.34" footer="0.35"/>
      <pageSetup orientation="portrait" r:id="rId11"/>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75" right="0.63" top="0.57999999999999996" bottom="0.6" header="0.34" footer="0.35"/>
      <pageSetup orientation="portrait" r:id="rId12"/>
      <headerFooter alignWithMargins="0">
        <oddFooter>&amp;R&amp;"Book Antiqua,Bold"&amp;8 Page &amp;P of &amp;N</oddFooter>
      </headerFooter>
    </customSheetView>
    <customSheetView guid="{F9FE2C60-2849-4C32-B532-2B1A89FFA9CD}" showGridLines="0" topLeftCell="A10">
      <pageMargins left="0.75" right="0.63" top="0.57999999999999996" bottom="0.6" header="0.34" footer="0.35"/>
      <pageSetup orientation="portrait" r:id="rId13"/>
      <headerFooter alignWithMargins="0">
        <oddFooter>&amp;R&amp;"Book Antiqua,Bold"&amp;8 Page &amp;P of &amp;N</oddFooter>
      </headerFooter>
    </customSheetView>
    <customSheetView guid="{494F6778-23FE-4AAC-B37D-6C7543FC13B9}" showGridLines="0" topLeftCell="A19">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5"/>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62" bottom="0.93" header="0.41" footer="0.5"/>
      <pageSetup orientation="portrait" r:id="rId17"/>
      <headerFooter alignWithMargins="0">
        <oddFooter>&amp;L&amp;8Tower Package-P238-TW04, TL associated with Phase-I Generation Project in Orissa (Part-C)&amp;R&amp;"Book Antiqua,Bold"&amp;8Attachment-13 TW04  / Page &amp;P of &amp;N</oddFooter>
      </headerFooter>
    </customSheetView>
    <customSheetView guid="{ECEBABD0-566A-41C4-AA9A-38EA30EFEDA8}" showGridLines="0" zeroValues="0" showRuler="0">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20"/>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21"/>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22"/>
      <headerFooter alignWithMargins="0">
        <oddFooter>&amp;R&amp;"Book Antiqua,Bold"&amp;8 Page &amp;P of &amp;N</oddFooter>
      </headerFooter>
    </customSheetView>
    <customSheetView guid="{82E8A0F5-0020-4355-95CF-28601763A783}" showPageBreaks="1" showGridLines="0" printArea="1" view="pageBreakPreview">
      <pageMargins left="0.75" right="0.63" top="0.57999999999999996" bottom="0.6" header="0.34" footer="0.35"/>
      <pageSetup orientation="portrait" r:id="rId23"/>
      <headerFooter alignWithMargins="0">
        <oddFooter>&amp;R&amp;"Book Antiqua,Bold"&amp;8 Page &amp;P of &amp;N</oddFooter>
      </headerFooter>
    </customSheetView>
    <customSheetView guid="{44C1C443-3199-4288-884A-D16AF7B2CD69}" showPageBreaks="1" showGridLines="0" printArea="1" view="pageBreakPreview" topLeftCell="A4">
      <pageMargins left="0.75" right="0.63" top="0.57999999999999996" bottom="0.6" header="0.34" footer="0.35"/>
      <pageSetup orientation="portrait" r:id="rId24"/>
      <headerFooter alignWithMargins="0">
        <oddFooter>&amp;R&amp;"Book Antiqua,Bold"&amp;8 Page &amp;P of &amp;N</oddFooter>
      </headerFooter>
    </customSheetView>
    <customSheetView guid="{CB7CD015-9A92-451A-BEF4-2BC98E3768DD}" showPageBreaks="1" showGridLines="0" printArea="1" view="pageBreakPreview" topLeftCell="A4">
      <pageMargins left="0.75" right="0.63" top="0.57999999999999996" bottom="0.6" header="0.34" footer="0.35"/>
      <pageSetup orientation="portrait" r:id="rId25"/>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orientation="portrait" r:id="rId26"/>
      <headerFooter alignWithMargins="0">
        <oddFooter>&amp;R&amp;"Book Antiqua,Bold"&amp;8 Page &amp;P of &amp;N</oddFooter>
      </headerFooter>
    </customSheetView>
    <customSheetView guid="{1E2D7167-D6B7-4690-9A83-BF768C4223A4}" showPageBreaks="1" showGridLines="0" printArea="1" view="pageBreakPreview" topLeftCell="A4">
      <selection activeCell="B75" sqref="B75:C75"/>
      <pageMargins left="0.75" right="0.63" top="0.57999999999999996" bottom="0.6" header="0.34" footer="0.35"/>
      <pageSetup orientation="portrait" r:id="rId27"/>
      <headerFooter alignWithMargins="0">
        <oddFooter>&amp;R&amp;"Book Antiqua,Bold"&amp;8 Page &amp;P of &amp;N</oddFooter>
      </headerFooter>
    </customSheetView>
    <customSheetView guid="{13A93EBF-985A-49FD-9FE0-DC75D238EC8C}" showPageBreaks="1" showGridLines="0" printArea="1" view="pageBreakPreview" topLeftCell="A7">
      <selection activeCell="A3" sqref="A3:E3"/>
      <pageMargins left="0.75" right="0.63" top="0.57999999999999996" bottom="0.6" header="0.34" footer="0.35"/>
      <pageSetup orientation="portrait" r:id="rId28"/>
      <headerFooter alignWithMargins="0">
        <oddFooter>&amp;R&amp;"Book Antiqua,Bold"&amp;8 Page &amp;P of &amp;N</oddFooter>
      </headerFooter>
    </customSheetView>
    <customSheetView guid="{BE615921-12B2-47E1-81BB-292B559B4C46}" showPageBreaks="1" showGridLines="0" printArea="1" view="pageBreakPreview" topLeftCell="A7">
      <selection activeCell="A3" sqref="A3:E3"/>
      <pageMargins left="0.75" right="0.63" top="0.57999999999999996" bottom="0.6" header="0.34" footer="0.35"/>
      <pageSetup orientation="portrait" r:id="rId29"/>
      <headerFooter alignWithMargins="0">
        <oddFooter>&amp;R&amp;"Book Antiqua,Bold"&amp;8 Page &amp;P of &amp;N</oddFooter>
      </headerFooter>
    </customSheetView>
    <customSheetView guid="{D05C69EC-C4A6-4AED-AFBA-A3044FD4B3FB}" showPageBreaks="1" showGridLines="0" printArea="1" view="pageBreakPreview" topLeftCell="A16">
      <selection activeCell="I14" sqref="I14"/>
      <pageMargins left="0.75" right="0.63" top="0.57999999999999996" bottom="0.6" header="0.34" footer="0.35"/>
      <pageSetup orientation="portrait" r:id="rId30"/>
      <headerFooter alignWithMargins="0">
        <oddFooter>&amp;R&amp;"Book Antiqua,Bold"&amp;8 Page &amp;P of &amp;N</oddFooter>
      </headerFooter>
    </customSheetView>
    <customSheetView guid="{8CF338B0-8CA3-4AF4-816D-CB7A6D8E33BC}" showPageBreaks="1" showGridLines="0" printArea="1" view="pageBreakPreview" topLeftCell="A7">
      <selection activeCell="I14" sqref="I14"/>
      <pageMargins left="0.75" right="0.63" top="0.57999999999999996" bottom="0.6" header="0.34" footer="0.35"/>
      <pageSetup orientation="portrait" r:id="rId31"/>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orientation="portrait" r:id="rId32"/>
      <headerFooter alignWithMargins="0">
        <oddFooter>&amp;R&amp;"Book Antiqua,Bold"&amp;8 Page &amp;P of &amp;N</oddFooter>
      </headerFooter>
    </customSheetView>
    <customSheetView guid="{4D67A8FB-66CE-4EFD-8932-C754BE25ED43}" showPageBreaks="1" showGridLines="0" printArea="1" view="pageBreakPreview">
      <selection activeCell="A2" sqref="A2"/>
      <pageMargins left="0.75" right="0.63" top="0.57999999999999996" bottom="0.6" header="0.34" footer="0.35"/>
      <pageSetup orientation="portrait" r:id="rId33"/>
      <headerFooter alignWithMargins="0">
        <oddFooter>&amp;R&amp;"Book Antiqua,Bold"&amp;8 Page &amp;P of &amp;N</oddFooter>
      </headerFooter>
    </customSheetView>
    <customSheetView guid="{0D490C87-B003-4943-9825-ACE0B8E7CC06}" showPageBreaks="1" showGridLines="0" printArea="1" view="pageBreakPreview">
      <selection activeCell="A16" sqref="A16:E16"/>
      <pageMargins left="0.75" right="0.63" top="0.57999999999999996" bottom="0.6" header="0.34" footer="0.35"/>
      <pageSetup orientation="portrait" r:id="rId34"/>
      <headerFooter alignWithMargins="0">
        <oddFooter>&amp;R&amp;"Book Antiqua,Bold"&amp;8 Page &amp;P of &amp;N</oddFooter>
      </headerFooter>
    </customSheetView>
    <customSheetView guid="{012A8702-091E-4FD1-8E26-12B65B8B3B8C}" showPageBreaks="1" showGridLines="0" printArea="1" view="pageBreakPreview">
      <selection activeCell="A16" sqref="A16:E16"/>
      <pageMargins left="0.75" right="0.63" top="0.57999999999999996" bottom="0.6" header="0.34" footer="0.35"/>
      <pageSetup orientation="portrait" r:id="rId35"/>
      <headerFooter alignWithMargins="0">
        <oddFooter>&amp;R&amp;"Book Antiqua,Bold"&amp;8 Page &amp;P of &amp;N</oddFooter>
      </headerFooter>
    </customSheetView>
    <customSheetView guid="{CD28740F-9825-447C-B887-B18F0232D126}" showPageBreaks="1" showGridLines="0" printArea="1" view="pageBreakPreview">
      <selection activeCell="H15" sqref="H15"/>
      <pageMargins left="0.75" right="0.63" top="0.57999999999999996" bottom="0.6" header="0.34" footer="0.35"/>
      <pageSetup orientation="portrait" r:id="rId36"/>
      <headerFooter alignWithMargins="0">
        <oddFooter>&amp;R&amp;"Book Antiqua,Bold"&amp;8 Page &amp;P of &amp;N</oddFooter>
      </headerFooter>
    </customSheetView>
    <customSheetView guid="{0064F3C0-5DFF-4992-B9AD-EC91C5FD9BD7}" showPageBreaks="1" showGridLines="0" printArea="1" view="pageBreakPreview">
      <selection activeCell="H15" sqref="H15"/>
      <pageMargins left="0.75" right="0.63" top="0.57999999999999996" bottom="0.6" header="0.34" footer="0.35"/>
      <pageSetup orientation="portrait" r:id="rId37"/>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6" type="noConversion"/>
  <pageMargins left="0.75" right="0.63" top="0.57999999999999996" bottom="0.6" header="0.34" footer="0.35"/>
  <pageSetup orientation="portrait" r:id="rId38"/>
  <headerFooter alignWithMargins="0">
    <oddFooter>&amp;R&amp;"Book Antiqua,Bold"&amp;8 Page &amp;P of &amp;N</oddFooter>
  </headerFooter>
  <drawing r:id="rId39"/>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0000"/>
  </sheetPr>
  <dimension ref="A1:I39"/>
  <sheetViews>
    <sheetView showGridLines="0" view="pageBreakPreview" zoomScaleNormal="100" zoomScaleSheetLayoutView="100" workbookViewId="0">
      <selection activeCell="A5" sqref="A5:E5"/>
    </sheetView>
  </sheetViews>
  <sheetFormatPr defaultRowHeight="16.5"/>
  <cols>
    <col min="1" max="1" width="12.140625" style="30" customWidth="1"/>
    <col min="2" max="2" width="20.5703125" style="30" customWidth="1"/>
    <col min="3" max="3" width="11.42578125" style="30" customWidth="1"/>
    <col min="4" max="4" width="14.42578125" style="30" customWidth="1"/>
    <col min="5" max="5" width="39.28515625" style="30" customWidth="1"/>
    <col min="6" max="8" width="9.140625" style="25"/>
    <col min="9" max="16384" width="9.140625" style="26"/>
  </cols>
  <sheetData>
    <row r="1" spans="1:9">
      <c r="A1" s="22" t="str">
        <f>Basic!A3&amp;Basic!B3</f>
        <v>Specification No. :SR-I/C&amp;M/WC-4356(SR1/NT/W-AIS/DOM/B00/25/11800
(RFx: 5002004743)</v>
      </c>
      <c r="B1" s="23"/>
      <c r="C1" s="23"/>
      <c r="D1" s="23"/>
      <c r="E1" s="24" t="str">
        <f>"Attachment-14 "</f>
        <v xml:space="preserve">Attachment-14 </v>
      </c>
    </row>
    <row r="3" spans="1:9" ht="123.75" customHeight="1">
      <c r="A3" s="855" t="str">
        <f>'Attach 3(JV)'!A3</f>
        <v xml:space="preserve">WC-4356: Augmentation of transformation capacity at 400/220KV Nagarjunasgar substation in Andhrapradesh by 1X500MVA, 400/220KV ICT(4th) and Conversion of 80MVAR fixed line reactor at Nellore end on Vijayawada- Nellore 400KV D/C line(line-2) to switchable line reactor along with NGR and its bypassing scheme </v>
      </c>
      <c r="B3" s="855"/>
      <c r="C3" s="855"/>
      <c r="D3" s="855"/>
      <c r="E3" s="855"/>
      <c r="F3" s="27"/>
      <c r="G3" s="28"/>
      <c r="H3" s="27"/>
    </row>
    <row r="4" spans="1:9" ht="20.100000000000001" customHeight="1">
      <c r="A4" s="29"/>
      <c r="H4" s="31"/>
      <c r="I4" s="10"/>
    </row>
    <row r="5" spans="1:9" ht="20.100000000000001" customHeight="1">
      <c r="A5" s="638" t="s">
        <v>410</v>
      </c>
      <c r="B5" s="638"/>
      <c r="C5" s="638"/>
      <c r="D5" s="638"/>
      <c r="E5" s="638"/>
      <c r="F5" s="32"/>
      <c r="H5" s="31"/>
      <c r="I5" s="10"/>
    </row>
    <row r="6" spans="1:9" ht="20.100000000000001" customHeight="1">
      <c r="A6" s="33"/>
      <c r="H6" s="31"/>
      <c r="I6" s="10"/>
    </row>
    <row r="7" spans="1:9" ht="20.100000000000001" customHeight="1">
      <c r="A7" s="34" t="str">
        <f>'Attach 3(JV)'!A7</f>
        <v>Bidder’s Name and Address :</v>
      </c>
      <c r="E7" s="14" t="str">
        <f>'Attach 3(JV)'!E7</f>
        <v>To:</v>
      </c>
      <c r="H7" s="31"/>
      <c r="I7" s="10"/>
    </row>
    <row r="8" spans="1:9" ht="36" customHeight="1">
      <c r="A8" s="636" t="str">
        <f>'Attach 3(JV)'!A8</f>
        <v/>
      </c>
      <c r="B8" s="636"/>
      <c r="C8" s="636"/>
      <c r="D8" s="636"/>
      <c r="E8" s="11" t="str">
        <f>'Attach 3(JV)'!E8</f>
        <v>Contract &amp; Materials Dept.,</v>
      </c>
      <c r="H8" s="31"/>
      <c r="I8" s="10"/>
    </row>
    <row r="9" spans="1:9" ht="20.100000000000001" customHeight="1">
      <c r="A9" s="12" t="s">
        <v>353</v>
      </c>
      <c r="B9" s="640" t="str">
        <f>'Attach 3(JV)'!B9</f>
        <v/>
      </c>
      <c r="C9" s="640"/>
      <c r="D9" s="640"/>
      <c r="E9" s="11" t="str">
        <f>'Attach 3(JV)'!E9</f>
        <v>Power Grid Corporation of India Ltd.,</v>
      </c>
      <c r="H9" s="31"/>
      <c r="I9" s="10"/>
    </row>
    <row r="10" spans="1:9" ht="20.100000000000001" customHeight="1">
      <c r="A10" s="12" t="s">
        <v>354</v>
      </c>
      <c r="B10" s="640" t="str">
        <f>'Attach 3(JV)'!B10</f>
        <v/>
      </c>
      <c r="C10" s="640"/>
      <c r="D10" s="640"/>
      <c r="E10" s="11" t="str">
        <f>'Attach 3(JV)'!E10</f>
        <v>Kavadiguda Main Road,</v>
      </c>
      <c r="H10" s="31"/>
      <c r="I10" s="10"/>
    </row>
    <row r="11" spans="1:9" ht="20.100000000000001" customHeight="1">
      <c r="B11" s="640" t="str">
        <f>'Attach 3(JV)'!B11</f>
        <v/>
      </c>
      <c r="C11" s="640"/>
      <c r="D11" s="640"/>
      <c r="E11" s="11" t="str">
        <f>'Attach 3(JV)'!E11</f>
        <v>Secunderabad -500080.</v>
      </c>
    </row>
    <row r="12" spans="1:9" ht="20.100000000000001" customHeight="1">
      <c r="A12" s="33"/>
      <c r="B12" s="640" t="str">
        <f>'Attach 3(JV)'!B12</f>
        <v/>
      </c>
      <c r="C12" s="640"/>
      <c r="D12" s="640"/>
      <c r="E12" s="11"/>
    </row>
    <row r="13" spans="1:9" ht="20.100000000000001" customHeight="1">
      <c r="A13" s="33"/>
      <c r="B13" s="136"/>
      <c r="C13" s="136"/>
      <c r="D13" s="136"/>
      <c r="E13" s="26"/>
    </row>
    <row r="14" spans="1:9" ht="20.100000000000001" customHeight="1">
      <c r="A14" s="30" t="s">
        <v>347</v>
      </c>
    </row>
    <row r="15" spans="1:9" ht="20.100000000000001" customHeight="1">
      <c r="A15" s="33"/>
    </row>
    <row r="16" spans="1:9" ht="45" customHeight="1">
      <c r="A16" s="961" t="s">
        <v>615</v>
      </c>
      <c r="B16" s="961"/>
      <c r="C16" s="961"/>
      <c r="D16" s="961"/>
      <c r="E16" s="961"/>
      <c r="F16" s="35"/>
      <c r="G16" s="35"/>
      <c r="H16" s="35"/>
    </row>
    <row r="17" spans="1:5" ht="20.100000000000001" customHeight="1">
      <c r="A17" s="33"/>
    </row>
    <row r="18" spans="1:5" ht="20.100000000000001" customHeight="1">
      <c r="A18" s="36"/>
    </row>
    <row r="19" spans="1:5" ht="20.100000000000001" customHeight="1"/>
    <row r="20" spans="1:5" ht="20.100000000000001" customHeight="1">
      <c r="A20" s="36"/>
    </row>
    <row r="21" spans="1:5" ht="20.100000000000001" customHeight="1">
      <c r="A21" s="36"/>
    </row>
    <row r="22" spans="1:5" ht="20.100000000000001" customHeight="1"/>
    <row r="23" spans="1:5" ht="33" customHeight="1">
      <c r="D23" s="38"/>
    </row>
    <row r="24" spans="1:5" ht="33" customHeight="1">
      <c r="A24" s="37" t="s">
        <v>6</v>
      </c>
      <c r="B24" s="72" t="str">
        <f>'Attach 3(JV)'!B24</f>
        <v/>
      </c>
      <c r="C24" s="40"/>
      <c r="D24" s="38" t="s">
        <v>4</v>
      </c>
      <c r="E24" s="262" t="str">
        <f>'Attach 3(JV)'!E24</f>
        <v/>
      </c>
    </row>
    <row r="25" spans="1:5" ht="33" customHeight="1">
      <c r="A25" s="37" t="s">
        <v>7</v>
      </c>
      <c r="B25" s="262" t="str">
        <f>'Attach 3(JV)'!B25</f>
        <v/>
      </c>
      <c r="C25" s="40"/>
      <c r="D25" s="38" t="s">
        <v>5</v>
      </c>
      <c r="E25" s="262" t="str">
        <f>'Attach 3(JV)'!E25</f>
        <v/>
      </c>
    </row>
    <row r="26" spans="1:5" ht="33" customHeight="1">
      <c r="D26" s="38"/>
    </row>
    <row r="27" spans="1:5" ht="20.100000000000001" customHeight="1"/>
    <row r="28" spans="1:5" ht="20.100000000000001"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ht="20.100000000000001" customHeight="1">
      <c r="A35" s="39"/>
    </row>
    <row r="36" spans="1:1" ht="20.100000000000001" customHeight="1"/>
    <row r="37" spans="1:1" ht="20.100000000000001" customHeight="1"/>
    <row r="38" spans="1:1" ht="20.100000000000001" customHeight="1"/>
    <row r="39" spans="1:1" ht="20.100000000000001" customHeight="1"/>
  </sheetData>
  <sheetProtection algorithmName="SHA-512" hashValue="YJ0sUI5tFAOh9aCtthLKRM1mOwYn+xIDYpHIa3wtxuQLBod3IEUOnLnM2csIouyVMIWRZZiOane8P0cM78WhOA==" saltValue="8vAKwhGvfWC2Nk+si3Dokw==" spinCount="100000" sheet="1" formatColumns="0" formatRows="0" selectLockedCells="1"/>
  <customSheetViews>
    <customSheetView guid="{298F032C-06C2-4CBE-91F6-31626F220A05}" showPageBreaks="1" showGridLines="0" printArea="1" view="pageBreakPreview">
      <selection activeCell="A5" sqref="A5:E5"/>
      <pageMargins left="0.75" right="0.63" top="0.57999999999999996" bottom="0.6" header="0.34" footer="0.35"/>
      <pageSetup scale="99" orientation="portrait" r:id="rId1"/>
      <headerFooter alignWithMargins="0">
        <oddFooter>&amp;R&amp;"Book Antiqua,Bold"&amp;8 Page &amp;P of &amp;N</oddFooter>
      </headerFooter>
    </customSheetView>
    <customSheetView guid="{345DC493-E4B0-4F0D-8EB4-6A65D801E281}" showPageBreaks="1" showGridLines="0" printArea="1" view="pageBreakPreview">
      <selection activeCell="A5" sqref="A5:E5"/>
      <pageMargins left="0.75" right="0.63" top="0.57999999999999996" bottom="0.6" header="0.34" footer="0.35"/>
      <pageSetup scale="99" orientation="portrait" r:id="rId2"/>
      <headerFooter alignWithMargins="0">
        <oddFooter>&amp;R&amp;"Book Antiqua,Bold"&amp;8 Page &amp;P of &amp;N</oddFooter>
      </headerFooter>
    </customSheetView>
    <customSheetView guid="{35C772BD-8F05-4A18-BEC8-6AF744E22539}" showPageBreaks="1" showGridLines="0" printArea="1" view="pageBreakPreview" topLeftCell="A13">
      <selection activeCell="A2" sqref="A2"/>
      <pageMargins left="0.75" right="0.63" top="0.57999999999999996" bottom="0.6" header="0.34" footer="0.35"/>
      <pageSetup scale="99" orientation="portrait" r:id="rId3"/>
      <headerFooter alignWithMargins="0">
        <oddFooter>&amp;R&amp;"Book Antiqua,Bold"&amp;8 Page &amp;P of &amp;N</oddFooter>
      </headerFooter>
    </customSheetView>
    <customSheetView guid="{FC200EB0-6614-47DB-96CE-7610471486D9}" showPageBreaks="1" showGridLines="0" printArea="1" view="pageBreakPreview">
      <selection activeCell="A2" sqref="A2"/>
      <pageMargins left="0.75" right="0.63" top="0.57999999999999996" bottom="0.6" header="0.34" footer="0.35"/>
      <pageSetup scale="99" orientation="portrait" r:id="rId4"/>
      <headerFooter alignWithMargins="0">
        <oddFooter>&amp;R&amp;"Book Antiqua,Bold"&amp;8 Page &amp;P of &amp;N</oddFooter>
      </headerFooter>
    </customSheetView>
    <customSheetView guid="{010B040B-83D1-42E5-9354-A9BE9113BDAC}" showPageBreaks="1" showGridLines="0" printArea="1" view="pageBreakPreview">
      <selection activeCell="A2" sqref="A2"/>
      <pageMargins left="0.75" right="0.63" top="0.57999999999999996" bottom="0.6" header="0.34" footer="0.35"/>
      <pageSetup scale="99" orientation="portrait" r:id="rId5"/>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scale="99" orientation="portrait" r:id="rId6"/>
      <headerFooter alignWithMargins="0">
        <oddFooter>&amp;R&amp;"Book Antiqua,Bold"&amp;8 Page &amp;P of &amp;N</oddFooter>
      </headerFooter>
    </customSheetView>
    <customSheetView guid="{1F125E51-1799-42D0-B41E-DC039BB17D59}" showPageBreaks="1" showGridLines="0" printArea="1" view="pageBreakPreview">
      <selection activeCell="A17" sqref="A17"/>
      <pageMargins left="0.75" right="0.63" top="0.57999999999999996" bottom="0.6" header="0.34" footer="0.35"/>
      <pageSetup scale="99" orientation="portrait" r:id="rId7"/>
      <headerFooter alignWithMargins="0">
        <oddFooter>&amp;R&amp;"Book Antiqua,Bold"&amp;8 Page &amp;P of &amp;N</oddFooter>
      </headerFooter>
    </customSheetView>
    <customSheetView guid="{14C32814-5A59-4863-9FB1-822FBB75D7D1}" showPageBreaks="1" showGridLines="0" printArea="1" view="pageBreakPreview">
      <selection activeCell="B75" sqref="B75:C75"/>
      <pageMargins left="0.75" right="0.63" top="0.57999999999999996" bottom="0.6" header="0.34" footer="0.35"/>
      <pageSetup scale="99" orientation="portrait" r:id="rId8"/>
      <headerFooter alignWithMargins="0">
        <oddFooter>&amp;R&amp;"Book Antiqua,Bold"&amp;8 Page &amp;P of &amp;N</oddFooter>
      </headerFooter>
    </customSheetView>
    <customSheetView guid="{AA750348-930C-43DE-ADD0-8D60980F5013}" showPageBreaks="1" showGridLines="0" printArea="1" view="pageBreakPreview" topLeftCell="A4">
      <selection activeCell="B75" sqref="B75:C75"/>
      <pageMargins left="0.75" right="0.63" top="0.57999999999999996" bottom="0.6" header="0.34" footer="0.35"/>
      <pageSetup scale="99" orientation="portrait" r:id="rId9"/>
      <headerFooter alignWithMargins="0">
        <oddFooter>&amp;R&amp;"Book Antiqua,Bold"&amp;8 Page &amp;P of &amp;N</oddFooter>
      </headerFooter>
    </customSheetView>
    <customSheetView guid="{CFBF18EC-8277-4311-991B-395AF21BB33B}" showPageBreaks="1" showGridLines="0" printArea="1" view="pageBreakPreview" topLeftCell="A4">
      <selection activeCell="B75" sqref="B75:C75"/>
      <pageMargins left="0.75" right="0.63" top="0.57999999999999996" bottom="0.6" header="0.34" footer="0.35"/>
      <pageSetup scale="99" orientation="portrait" r:id="rId10"/>
      <headerFooter alignWithMargins="0">
        <oddFooter>&amp;R&amp;"Book Antiqua,Bold"&amp;8 Page &amp;P of &amp;N</oddFooter>
      </headerFooter>
    </customSheetView>
    <customSheetView guid="{82C64B11-1F50-45B5-B7BB-9F1DC733C833}" showPageBreaks="1" showGridLines="0" printArea="1" view="pageBreakPreview" topLeftCell="A10">
      <selection activeCell="B75" sqref="B75:C75"/>
      <pageMargins left="0.75" right="0.63" top="0.57999999999999996" bottom="0.6" header="0.34" footer="0.35"/>
      <pageSetup scale="99" orientation="portrait" r:id="rId11"/>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scale="99" orientation="portrait" r:id="rId12"/>
      <headerFooter alignWithMargins="0">
        <oddFooter>&amp;R&amp;"Book Antiqua,Bold"&amp;8 Page &amp;P of &amp;N</oddFooter>
      </headerFooter>
    </customSheetView>
    <customSheetView guid="{F9FE2C60-2849-4C32-B532-2B1A89FFA9CD}" showGridLines="0" topLeftCell="A13">
      <pageMargins left="0.75" right="0.63" top="0.57999999999999996" bottom="0.6" header="0.34" footer="0.35"/>
      <pageSetup orientation="portrait" r:id="rId13"/>
      <headerFooter alignWithMargins="0">
        <oddFooter>&amp;R&amp;"Book Antiqua,Bold"&amp;8 Page &amp;P of &amp;N</oddFooter>
      </headerFooter>
    </customSheetView>
    <customSheetView guid="{494F6778-23FE-4AAC-B37D-6C7543FC13B9}" showGridLines="0" topLeftCell="A7">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7A9EA6D6-4DDF-43D9-92E6-C6AFAD14E266}" showGridLines="0" topLeftCell="A16">
      <selection activeCell="A3" sqref="A3:E3"/>
      <pageMargins left="0.75" right="0.63" top="0.57999999999999996" bottom="0.6" header="0.34" footer="0.35"/>
      <pageSetup orientation="portrait" r:id="rId15"/>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6"/>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scale="99" orientation="portrait" r:id="rId17"/>
      <headerFooter alignWithMargins="0">
        <oddFooter>&amp;R&amp;"Book Antiqua,Bold"&amp;8 Page &amp;P of &amp;N</oddFooter>
      </headerFooter>
    </customSheetView>
    <customSheetView guid="{82E8A0F5-0020-4355-95CF-28601763A783}" showPageBreaks="1" showGridLines="0" printArea="1" view="pageBreakPreview" topLeftCell="A19">
      <pageMargins left="0.75" right="0.63" top="0.57999999999999996" bottom="0.6" header="0.34" footer="0.35"/>
      <pageSetup scale="99" orientation="portrait" r:id="rId18"/>
      <headerFooter alignWithMargins="0">
        <oddFooter>&amp;R&amp;"Book Antiqua,Bold"&amp;8 Page &amp;P of &amp;N</oddFooter>
      </headerFooter>
    </customSheetView>
    <customSheetView guid="{44C1C443-3199-4288-884A-D16AF7B2CD69}" showPageBreaks="1" showGridLines="0" printArea="1" view="pageBreakPreview" topLeftCell="A10">
      <pageMargins left="0.75" right="0.63" top="0.57999999999999996" bottom="0.6" header="0.34" footer="0.35"/>
      <pageSetup scale="99" orientation="portrait" r:id="rId19"/>
      <headerFooter alignWithMargins="0">
        <oddFooter>&amp;R&amp;"Book Antiqua,Bold"&amp;8 Page &amp;P of &amp;N</oddFooter>
      </headerFooter>
    </customSheetView>
    <customSheetView guid="{CB7CD015-9A92-451A-BEF4-2BC98E3768DD}" showPageBreaks="1" showGridLines="0" printArea="1" view="pageBreakPreview" topLeftCell="A10">
      <pageMargins left="0.75" right="0.63" top="0.57999999999999996" bottom="0.6" header="0.34" footer="0.35"/>
      <pageSetup scale="99" orientation="portrait" r:id="rId20"/>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scale="99" orientation="portrait" r:id="rId21"/>
      <headerFooter alignWithMargins="0">
        <oddFooter>&amp;R&amp;"Book Antiqua,Bold"&amp;8 Page &amp;P of &amp;N</oddFooter>
      </headerFooter>
    </customSheetView>
    <customSheetView guid="{1E2D7167-D6B7-4690-9A83-BF768C4223A4}" showPageBreaks="1" showGridLines="0" printArea="1" view="pageBreakPreview" topLeftCell="A4">
      <selection activeCell="B75" sqref="B75:C75"/>
      <pageMargins left="0.75" right="0.63" top="0.57999999999999996" bottom="0.6" header="0.34" footer="0.35"/>
      <pageSetup scale="99" orientation="portrait" r:id="rId22"/>
      <headerFooter alignWithMargins="0">
        <oddFooter>&amp;R&amp;"Book Antiqua,Bold"&amp;8 Page &amp;P of &amp;N</oddFooter>
      </headerFooter>
    </customSheetView>
    <customSheetView guid="{13A93EBF-985A-49FD-9FE0-DC75D238EC8C}" showPageBreaks="1" showGridLines="0" printArea="1" view="pageBreakPreview" topLeftCell="A7">
      <selection activeCell="A17" sqref="A17"/>
      <pageMargins left="0.75" right="0.63" top="0.57999999999999996" bottom="0.6" header="0.34" footer="0.35"/>
      <pageSetup scale="99" orientation="portrait" r:id="rId23"/>
      <headerFooter alignWithMargins="0">
        <oddFooter>&amp;R&amp;"Book Antiqua,Bold"&amp;8 Page &amp;P of &amp;N</oddFooter>
      </headerFooter>
    </customSheetView>
    <customSheetView guid="{BE615921-12B2-47E1-81BB-292B559B4C46}" showPageBreaks="1" showGridLines="0" printArea="1" view="pageBreakPreview" topLeftCell="A7">
      <selection activeCell="A17" sqref="A17"/>
      <pageMargins left="0.75" right="0.63" top="0.57999999999999996" bottom="0.6" header="0.34" footer="0.35"/>
      <pageSetup scale="99" orientation="portrait" r:id="rId24"/>
      <headerFooter alignWithMargins="0">
        <oddFooter>&amp;R&amp;"Book Antiqua,Bold"&amp;8 Page &amp;P of &amp;N</oddFooter>
      </headerFooter>
    </customSheetView>
    <customSheetView guid="{D05C69EC-C4A6-4AED-AFBA-A3044FD4B3FB}" showPageBreaks="1" showGridLines="0" printArea="1" view="pageBreakPreview" topLeftCell="A13">
      <selection activeCell="A17" sqref="A17"/>
      <pageMargins left="0.75" right="0.63" top="0.57999999999999996" bottom="0.6" header="0.34" footer="0.35"/>
      <pageSetup scale="99" orientation="portrait" r:id="rId25"/>
      <headerFooter alignWithMargins="0">
        <oddFooter>&amp;R&amp;"Book Antiqua,Bold"&amp;8 Page &amp;P of &amp;N</oddFooter>
      </headerFooter>
    </customSheetView>
    <customSheetView guid="{8CF338B0-8CA3-4AF4-816D-CB7A6D8E33BC}" showPageBreaks="1" showGridLines="0" printArea="1" view="pageBreakPreview" topLeftCell="A7">
      <selection activeCell="A17" sqref="A17"/>
      <pageMargins left="0.75" right="0.63" top="0.57999999999999996" bottom="0.6" header="0.34" footer="0.35"/>
      <pageSetup scale="99" orientation="portrait" r:id="rId26"/>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scale="99" orientation="portrait" r:id="rId27"/>
      <headerFooter alignWithMargins="0">
        <oddFooter>&amp;R&amp;"Book Antiqua,Bold"&amp;8 Page &amp;P of &amp;N</oddFooter>
      </headerFooter>
    </customSheetView>
    <customSheetView guid="{4D67A8FB-66CE-4EFD-8932-C754BE25ED43}" showPageBreaks="1" showGridLines="0" printArea="1" view="pageBreakPreview">
      <selection activeCell="A2" sqref="A2"/>
      <pageMargins left="0.75" right="0.63" top="0.57999999999999996" bottom="0.6" header="0.34" footer="0.35"/>
      <pageSetup scale="99" orientation="portrait" r:id="rId28"/>
      <headerFooter alignWithMargins="0">
        <oddFooter>&amp;R&amp;"Book Antiqua,Bold"&amp;8 Page &amp;P of &amp;N</oddFooter>
      </headerFooter>
    </customSheetView>
    <customSheetView guid="{0D490C87-B003-4943-9825-ACE0B8E7CC06}" showPageBreaks="1" showGridLines="0" printArea="1" view="pageBreakPreview">
      <selection activeCell="A2" sqref="A2"/>
      <pageMargins left="0.75" right="0.63" top="0.57999999999999996" bottom="0.6" header="0.34" footer="0.35"/>
      <pageSetup scale="99" orientation="portrait" r:id="rId29"/>
      <headerFooter alignWithMargins="0">
        <oddFooter>&amp;R&amp;"Book Antiqua,Bold"&amp;8 Page &amp;P of &amp;N</oddFooter>
      </headerFooter>
    </customSheetView>
    <customSheetView guid="{012A8702-091E-4FD1-8E26-12B65B8B3B8C}" showPageBreaks="1" showGridLines="0" printArea="1" view="pageBreakPreview">
      <selection activeCell="A2" sqref="A2"/>
      <pageMargins left="0.75" right="0.63" top="0.57999999999999996" bottom="0.6" header="0.34" footer="0.35"/>
      <pageSetup scale="99" orientation="portrait" r:id="rId30"/>
      <headerFooter alignWithMargins="0">
        <oddFooter>&amp;R&amp;"Book Antiqua,Bold"&amp;8 Page &amp;P of &amp;N</oddFooter>
      </headerFooter>
    </customSheetView>
    <customSheetView guid="{CD28740F-9825-447C-B887-B18F0232D126}" showPageBreaks="1" showGridLines="0" printArea="1" view="pageBreakPreview">
      <selection activeCell="A5" sqref="A5:E5"/>
      <pageMargins left="0.75" right="0.63" top="0.57999999999999996" bottom="0.6" header="0.34" footer="0.35"/>
      <pageSetup scale="99" orientation="portrait" r:id="rId31"/>
      <headerFooter alignWithMargins="0">
        <oddFooter>&amp;R&amp;"Book Antiqua,Bold"&amp;8 Page &amp;P of &amp;N</oddFooter>
      </headerFooter>
    </customSheetView>
    <customSheetView guid="{0064F3C0-5DFF-4992-B9AD-EC91C5FD9BD7}" showPageBreaks="1" showGridLines="0" printArea="1" view="pageBreakPreview">
      <selection activeCell="A5" sqref="A5:E5"/>
      <pageMargins left="0.75" right="0.63" top="0.57999999999999996" bottom="0.6" header="0.34" footer="0.35"/>
      <pageSetup scale="99" orientation="portrait" r:id="rId32"/>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ageMargins left="0.75" right="0.63" top="0.57999999999999996" bottom="0.6" header="0.34" footer="0.35"/>
  <pageSetup scale="99" orientation="portrait" r:id="rId33"/>
  <headerFooter alignWithMargins="0">
    <oddFooter>&amp;R&amp;"Book Antiqua,Bold"&amp;8 Page &amp;P of &amp;N</oddFooter>
  </headerFooter>
  <drawing r:id="rId3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1">
    <tabColor indexed="14"/>
  </sheetPr>
  <dimension ref="A1:J235"/>
  <sheetViews>
    <sheetView showGridLines="0" view="pageBreakPreview" zoomScale="120" zoomScaleNormal="100" zoomScaleSheetLayoutView="120" workbookViewId="0">
      <selection activeCell="L45" sqref="L45"/>
    </sheetView>
  </sheetViews>
  <sheetFormatPr defaultRowHeight="13.5"/>
  <cols>
    <col min="1" max="1" width="10" style="26" customWidth="1"/>
    <col min="2" max="2" width="10.7109375" style="26" customWidth="1"/>
    <col min="3" max="3" width="10.85546875" style="26" customWidth="1"/>
    <col min="4" max="9" width="10.7109375" style="26" customWidth="1"/>
    <col min="10" max="16384" width="9.140625" style="26"/>
  </cols>
  <sheetData>
    <row r="1" spans="1:9" s="288" customFormat="1" ht="32.1" customHeight="1">
      <c r="A1" s="962" t="s">
        <v>627</v>
      </c>
      <c r="B1" s="963"/>
      <c r="C1" s="963"/>
      <c r="D1" s="963"/>
      <c r="E1" s="963"/>
      <c r="F1" s="963"/>
      <c r="G1" s="963"/>
      <c r="H1" s="963"/>
      <c r="I1" s="964"/>
    </row>
    <row r="2" spans="1:9" s="288" customFormat="1" ht="32.1" customHeight="1">
      <c r="A2" s="285" t="s">
        <v>463</v>
      </c>
      <c r="B2" s="965" t="s">
        <v>464</v>
      </c>
      <c r="C2" s="965"/>
      <c r="D2" s="965"/>
      <c r="E2" s="965"/>
      <c r="F2" s="965"/>
      <c r="G2" s="965"/>
      <c r="H2" s="965"/>
      <c r="I2" s="966"/>
    </row>
    <row r="3" spans="1:9" s="288" customFormat="1" ht="32.1" customHeight="1">
      <c r="A3" s="285" t="s">
        <v>465</v>
      </c>
      <c r="B3" s="965" t="s">
        <v>466</v>
      </c>
      <c r="C3" s="965"/>
      <c r="D3" s="965"/>
      <c r="E3" s="965"/>
      <c r="F3" s="965"/>
      <c r="G3" s="965"/>
      <c r="H3" s="965"/>
      <c r="I3" s="966"/>
    </row>
    <row r="4" spans="1:9" s="288" customFormat="1" ht="32.1" customHeight="1">
      <c r="A4" s="285" t="s">
        <v>467</v>
      </c>
      <c r="B4" s="965" t="s">
        <v>468</v>
      </c>
      <c r="C4" s="965"/>
      <c r="D4" s="965"/>
      <c r="E4" s="965"/>
      <c r="F4" s="965"/>
      <c r="G4" s="965"/>
      <c r="H4" s="965"/>
      <c r="I4" s="966"/>
    </row>
    <row r="5" spans="1:9" s="288" customFormat="1" ht="32.1" customHeight="1">
      <c r="A5" s="285" t="s">
        <v>469</v>
      </c>
      <c r="B5" s="965" t="s">
        <v>470</v>
      </c>
      <c r="C5" s="965"/>
      <c r="D5" s="965"/>
      <c r="E5" s="965"/>
      <c r="F5" s="965"/>
      <c r="G5" s="965"/>
      <c r="H5" s="965"/>
      <c r="I5" s="966"/>
    </row>
    <row r="6" spans="1:9" s="288" customFormat="1" ht="32.1" customHeight="1">
      <c r="A6" s="286" t="s">
        <v>471</v>
      </c>
      <c r="B6" s="967" t="s">
        <v>630</v>
      </c>
      <c r="C6" s="967"/>
      <c r="D6" s="967"/>
      <c r="E6" s="967"/>
      <c r="F6" s="967"/>
      <c r="G6" s="967"/>
      <c r="H6" s="967"/>
      <c r="I6" s="968"/>
    </row>
    <row r="7" spans="1:9" s="288" customFormat="1" ht="32.1" customHeight="1">
      <c r="A7" s="287"/>
      <c r="C7" s="287"/>
      <c r="D7" s="287"/>
      <c r="E7" s="287"/>
      <c r="F7" s="287"/>
      <c r="G7" s="287"/>
      <c r="H7" s="287"/>
      <c r="I7" s="287"/>
    </row>
    <row r="28" spans="1:10">
      <c r="A28" s="68"/>
      <c r="B28" s="68"/>
      <c r="C28" s="68"/>
      <c r="D28" s="68"/>
      <c r="E28" s="68"/>
      <c r="F28" s="68"/>
      <c r="G28" s="68"/>
      <c r="H28" s="68"/>
      <c r="I28" s="68"/>
      <c r="J28" s="68"/>
    </row>
    <row r="29" spans="1:10">
      <c r="A29" s="68"/>
      <c r="B29" s="68"/>
      <c r="C29" s="68"/>
      <c r="D29" s="68"/>
      <c r="E29" s="68"/>
      <c r="F29" s="68"/>
      <c r="G29" s="68"/>
      <c r="H29" s="68"/>
      <c r="I29" s="68"/>
      <c r="J29" s="68"/>
    </row>
    <row r="30" spans="1:10">
      <c r="A30" s="68"/>
      <c r="B30" s="68"/>
      <c r="C30" s="68"/>
      <c r="D30" s="68"/>
      <c r="E30" s="68"/>
      <c r="F30" s="68"/>
      <c r="G30" s="68"/>
      <c r="H30" s="68"/>
      <c r="I30" s="68"/>
      <c r="J30" s="68"/>
    </row>
    <row r="31" spans="1:10" ht="18.75">
      <c r="A31" s="973" t="s">
        <v>399</v>
      </c>
      <c r="B31" s="973"/>
      <c r="C31" s="973"/>
      <c r="D31" s="973"/>
      <c r="E31" s="973"/>
      <c r="F31" s="973"/>
      <c r="G31" s="973"/>
      <c r="H31" s="973"/>
      <c r="I31" s="973"/>
      <c r="J31" s="68"/>
    </row>
    <row r="32" spans="1:10" ht="15.75">
      <c r="A32" s="969" t="s">
        <v>400</v>
      </c>
      <c r="B32" s="969"/>
      <c r="C32" s="969"/>
      <c r="D32" s="969"/>
      <c r="E32" s="969"/>
      <c r="F32" s="969"/>
      <c r="G32" s="969"/>
      <c r="H32" s="969"/>
      <c r="I32" s="969"/>
      <c r="J32" s="68"/>
    </row>
    <row r="33" spans="1:10" ht="18.75">
      <c r="A33" s="972" t="s">
        <v>401</v>
      </c>
      <c r="B33" s="972"/>
      <c r="C33" s="972"/>
      <c r="D33" s="972"/>
      <c r="E33" s="972"/>
      <c r="F33" s="972"/>
      <c r="G33" s="972"/>
      <c r="H33" s="972"/>
      <c r="I33" s="972"/>
      <c r="J33" s="68"/>
    </row>
    <row r="34" spans="1:10" ht="36" customHeight="1">
      <c r="A34" s="974" t="s">
        <v>402</v>
      </c>
      <c r="B34" s="974"/>
      <c r="C34" s="974"/>
      <c r="D34" s="974"/>
      <c r="E34" s="974"/>
      <c r="F34" s="974"/>
      <c r="G34" s="974"/>
      <c r="H34" s="974"/>
      <c r="I34" s="974"/>
      <c r="J34" s="68"/>
    </row>
    <row r="35" spans="1:10" ht="18.75">
      <c r="A35" s="972" t="s">
        <v>403</v>
      </c>
      <c r="B35" s="972"/>
      <c r="C35" s="972"/>
      <c r="D35" s="972"/>
      <c r="E35" s="972"/>
      <c r="F35" s="972"/>
      <c r="G35" s="972"/>
      <c r="H35" s="972"/>
      <c r="I35" s="972"/>
      <c r="J35" s="68"/>
    </row>
    <row r="36" spans="1:10" ht="15.75">
      <c r="A36" s="969" t="s">
        <v>404</v>
      </c>
      <c r="B36" s="969"/>
      <c r="C36" s="969"/>
      <c r="D36" s="969"/>
      <c r="E36" s="969"/>
      <c r="F36" s="969"/>
      <c r="G36" s="969"/>
      <c r="H36" s="969"/>
      <c r="I36" s="969"/>
      <c r="J36" s="68"/>
    </row>
    <row r="37" spans="1:10" ht="15.75">
      <c r="A37" s="969">
        <f>'Names of Bidder'!D13</f>
        <v>0</v>
      </c>
      <c r="B37" s="969"/>
      <c r="C37" s="969"/>
      <c r="D37" s="969"/>
      <c r="E37" s="969"/>
      <c r="F37" s="969"/>
      <c r="G37" s="969"/>
      <c r="H37" s="969"/>
      <c r="I37" s="969"/>
      <c r="J37" s="68"/>
    </row>
    <row r="38" spans="1:10" ht="36.75" customHeight="1">
      <c r="A38" s="971" t="str">
        <f>" having its Registered Office at " &amp; 'Names of Bidder'!D14 &amp; " " &amp; 'Names of Bidder'!D15 &amp; " " &amp; 'Names of Bidder'!D16</f>
        <v xml:space="preserve"> having its Registered Office at   </v>
      </c>
      <c r="B38" s="971"/>
      <c r="C38" s="971"/>
      <c r="D38" s="971"/>
      <c r="E38" s="971"/>
      <c r="F38" s="971"/>
      <c r="G38" s="971"/>
      <c r="H38" s="971"/>
      <c r="I38" s="971"/>
      <c r="J38" s="68"/>
    </row>
    <row r="39" spans="1:10" ht="15.75">
      <c r="A39" s="969" t="str">
        <f>IF('Names of Bidder'!D9 = "Sole Bidder", " ", " and ")</f>
        <v xml:space="preserve"> </v>
      </c>
      <c r="B39" s="969"/>
      <c r="C39" s="969"/>
      <c r="D39" s="969"/>
      <c r="E39" s="969"/>
      <c r="F39" s="969"/>
      <c r="G39" s="969"/>
      <c r="H39" s="969"/>
      <c r="I39" s="969"/>
      <c r="J39" s="68"/>
    </row>
    <row r="40" spans="1:10" ht="17.25" customHeight="1">
      <c r="A40" s="971" t="str">
        <f>IF('Names of Bidder'!D9= "Sole Bidder", "", IF('Names of Bidder'!D10=1,'Names of Bidder'!D18,IF('Names of Bidder'!D10="2 or More",'Names of Bidder'!D18&amp;" &amp; "&amp;'Names of Bidder'!D23,"")))</f>
        <v/>
      </c>
      <c r="B40" s="971"/>
      <c r="C40" s="971"/>
      <c r="D40" s="971"/>
      <c r="E40" s="971"/>
      <c r="F40" s="971"/>
      <c r="G40" s="971"/>
      <c r="H40" s="971"/>
      <c r="I40" s="971"/>
      <c r="J40" s="68"/>
    </row>
    <row r="41" spans="1:10" ht="39" customHeight="1">
      <c r="A41" s="971" t="str">
        <f>IF('Names of Bidder'!D9= "Sole Bidder", "", "having its Registered Office at "&amp;IF('Names of Bidder'!D10=1,'Names of Bidder'!D19&amp;" "&amp;'Names of Bidder'!D20&amp;" "&amp;'Names of Bidder'!D21,IF('Names of Bidder'!D10="2 or More",'Names of Bidder'!D19&amp;" &amp; "&amp;'Names of Bidder'!D20&amp;" "&amp;'Names of Bidder'!D21&amp;" and " &amp; 'Names of Bidder'!D24&amp;" &amp; "&amp;'Names of Bidder'!D25&amp;" "&amp;'Names of Bidder'!D26 &amp;IF('Names of Bidder'!D10="2 or More"," respectively",""))))</f>
        <v/>
      </c>
      <c r="B41" s="971"/>
      <c r="C41" s="971"/>
      <c r="D41" s="971"/>
      <c r="E41" s="971"/>
      <c r="F41" s="971"/>
      <c r="G41" s="971"/>
      <c r="H41" s="971"/>
      <c r="I41" s="971"/>
      <c r="J41" s="68"/>
    </row>
    <row r="42" spans="1:10" ht="15.75">
      <c r="A42" s="969" t="s">
        <v>405</v>
      </c>
      <c r="B42" s="969"/>
      <c r="C42" s="969"/>
      <c r="D42" s="969"/>
      <c r="E42" s="969"/>
      <c r="F42" s="969"/>
      <c r="G42" s="969"/>
      <c r="H42" s="969"/>
      <c r="I42" s="969"/>
      <c r="J42" s="68"/>
    </row>
    <row r="43" spans="1:10" ht="18.75">
      <c r="A43" s="972" t="s">
        <v>406</v>
      </c>
      <c r="B43" s="972"/>
      <c r="C43" s="972"/>
      <c r="D43" s="972"/>
      <c r="E43" s="972"/>
      <c r="F43" s="972"/>
      <c r="G43" s="972"/>
      <c r="H43" s="972"/>
      <c r="I43" s="972"/>
      <c r="J43" s="68"/>
    </row>
    <row r="44" spans="1:10" ht="18.75">
      <c r="A44" s="972" t="s">
        <v>407</v>
      </c>
      <c r="B44" s="972"/>
      <c r="C44" s="972"/>
      <c r="D44" s="972"/>
      <c r="E44" s="972"/>
      <c r="F44" s="972"/>
      <c r="G44" s="972"/>
      <c r="H44" s="972"/>
      <c r="I44" s="972"/>
      <c r="J44" s="68"/>
    </row>
    <row r="45" spans="1:10" ht="139.5" customHeight="1">
      <c r="A45" s="970" t="str">
        <f>"POWERGRID intends to award, under laid-down organisational procedures, contract(s) for " &amp; Basic!B1</f>
        <v xml:space="preserve">POWERGRID intends to award, under laid-down organisational procedures, contract(s) for WC-4356: Augmentation of transformation capacity at 400/220KV Nagarjunasgar substation in Andhrapradesh by 1X500MVA, 400/220KV ICT(4th) and Conversion of 80MVAR fixed line reactor at Nellore end on Vijayawada- Nellore 400KV D/C line(line-2) to switchable line reactor along with NGR and its bypassing scheme </v>
      </c>
      <c r="B45" s="970"/>
      <c r="C45" s="970"/>
      <c r="D45" s="970"/>
      <c r="E45" s="970"/>
      <c r="F45" s="970"/>
      <c r="G45" s="970"/>
      <c r="H45" s="970"/>
      <c r="I45" s="970"/>
      <c r="J45" s="68"/>
    </row>
    <row r="46" spans="1:10" ht="16.5" customHeight="1">
      <c r="A46" s="247"/>
      <c r="B46" s="249"/>
      <c r="C46" s="249"/>
      <c r="D46" s="249"/>
      <c r="E46" s="249"/>
      <c r="F46" s="247"/>
      <c r="G46" s="249"/>
      <c r="H46" s="249"/>
      <c r="I46" s="249"/>
      <c r="J46" s="68"/>
    </row>
    <row r="47" spans="1:10" ht="21" customHeight="1">
      <c r="A47" s="856" t="s">
        <v>408</v>
      </c>
      <c r="B47" s="856"/>
      <c r="C47" s="856"/>
      <c r="D47" s="856"/>
      <c r="E47" s="976" t="s">
        <v>408</v>
      </c>
      <c r="F47" s="976"/>
      <c r="G47" s="976"/>
      <c r="H47" s="976"/>
      <c r="I47" s="976"/>
      <c r="J47" s="68"/>
    </row>
    <row r="48" spans="1:10" ht="33" customHeight="1">
      <c r="A48" s="977" t="s">
        <v>473</v>
      </c>
      <c r="B48" s="977"/>
      <c r="C48" s="977"/>
      <c r="D48" s="977"/>
      <c r="E48" s="978" t="str">
        <f>"(For &amp; On behalf of "&amp;'Attach-3 (QR)'!A8</f>
        <v xml:space="preserve">(For &amp; On behalf of </v>
      </c>
      <c r="F48" s="978"/>
      <c r="G48" s="978"/>
      <c r="H48" s="978"/>
      <c r="I48" s="978"/>
      <c r="J48" s="68"/>
    </row>
    <row r="49" spans="1:10" ht="31.5" customHeight="1">
      <c r="A49" s="250" t="s">
        <v>410</v>
      </c>
      <c r="B49" s="250"/>
      <c r="C49" s="250"/>
      <c r="D49" s="250"/>
      <c r="E49" s="250"/>
      <c r="F49" s="250"/>
      <c r="G49" s="250"/>
      <c r="H49" s="250"/>
      <c r="I49" s="251" t="s">
        <v>411</v>
      </c>
      <c r="J49" s="68"/>
    </row>
    <row r="50" spans="1:10" ht="130.5" customHeight="1">
      <c r="A50" s="970" t="str">
        <f>Basic!B1&amp;" Package and Specification Number "&amp;Basic!B3</f>
        <v>WC-4356: Augmentation of transformation capacity at 400/220KV Nagarjunasgar substation in Andhrapradesh by 1X500MVA, 400/220KV ICT(4th) and Conversion of 80MVAR fixed line reactor at Nellore end on Vijayawada- Nellore 400KV D/C line(line-2) to switchable line reactor along with NGR and its bypassing scheme  Package and Specification Number SR-I/C&amp;M/WC-4356(SR1/NT/W-AIS/DOM/B00/25/11800
(RFx: 5002004743)</v>
      </c>
      <c r="B50" s="970"/>
      <c r="C50" s="970"/>
      <c r="D50" s="970"/>
      <c r="E50" s="970"/>
      <c r="F50" s="970"/>
      <c r="G50" s="970"/>
      <c r="H50" s="970"/>
      <c r="I50" s="970"/>
    </row>
    <row r="51" spans="1:10" ht="20.25" customHeight="1">
      <c r="A51" s="248"/>
      <c r="B51" s="248"/>
      <c r="C51" s="248"/>
      <c r="D51" s="248"/>
      <c r="E51" s="248"/>
      <c r="F51" s="248"/>
      <c r="G51" s="248"/>
      <c r="H51" s="248"/>
      <c r="I51" s="248"/>
    </row>
    <row r="52" spans="1:10" ht="57.75" customHeight="1">
      <c r="A52" s="856" t="s">
        <v>617</v>
      </c>
      <c r="B52" s="970"/>
      <c r="C52" s="970"/>
      <c r="D52" s="970"/>
      <c r="E52" s="970"/>
      <c r="F52" s="970"/>
      <c r="G52" s="970"/>
      <c r="H52" s="970"/>
      <c r="I52" s="970"/>
    </row>
    <row r="53" spans="1:10" ht="6.75" customHeight="1">
      <c r="A53" s="494"/>
      <c r="B53" s="494"/>
      <c r="C53" s="494"/>
      <c r="D53" s="494"/>
      <c r="E53" s="494"/>
      <c r="F53" s="494"/>
      <c r="G53" s="494"/>
      <c r="H53" s="494"/>
      <c r="I53" s="494"/>
    </row>
    <row r="54" spans="1:10" ht="35.25" customHeight="1">
      <c r="A54" s="970" t="s">
        <v>412</v>
      </c>
      <c r="B54" s="970"/>
      <c r="C54" s="970"/>
      <c r="D54" s="970"/>
      <c r="E54" s="970"/>
      <c r="F54" s="970"/>
      <c r="G54" s="970"/>
      <c r="H54" s="970"/>
      <c r="I54" s="970"/>
    </row>
    <row r="55" spans="1:10" ht="8.1" customHeight="1">
      <c r="A55" s="252"/>
      <c r="B55" s="175"/>
      <c r="C55" s="175"/>
      <c r="D55" s="175"/>
      <c r="E55" s="175"/>
      <c r="F55" s="175"/>
      <c r="G55" s="175"/>
      <c r="H55" s="175"/>
      <c r="I55" s="175"/>
    </row>
    <row r="56" spans="1:10" ht="15.75">
      <c r="A56" s="979" t="s">
        <v>570</v>
      </c>
      <c r="B56" s="979"/>
      <c r="C56" s="979"/>
      <c r="D56" s="979"/>
      <c r="E56" s="979"/>
      <c r="F56" s="979"/>
      <c r="G56" s="979"/>
      <c r="H56" s="979"/>
      <c r="I56" s="979"/>
    </row>
    <row r="57" spans="1:10" ht="8.1" customHeight="1">
      <c r="A57" s="252"/>
      <c r="B57" s="175"/>
      <c r="C57" s="175"/>
      <c r="D57" s="175"/>
      <c r="E57" s="175"/>
      <c r="F57" s="175"/>
      <c r="G57" s="175"/>
      <c r="H57" s="175"/>
      <c r="I57" s="175"/>
    </row>
    <row r="58" spans="1:10" ht="16.5">
      <c r="A58" s="975" t="s">
        <v>413</v>
      </c>
      <c r="B58" s="975"/>
      <c r="C58" s="975"/>
      <c r="D58" s="975"/>
      <c r="E58" s="975"/>
      <c r="F58" s="975"/>
      <c r="G58" s="975"/>
      <c r="H58" s="975"/>
      <c r="I58" s="975"/>
    </row>
    <row r="59" spans="1:10" ht="8.1" customHeight="1">
      <c r="A59" s="253"/>
      <c r="B59" s="175"/>
      <c r="C59" s="175"/>
      <c r="D59" s="175"/>
      <c r="E59" s="175"/>
      <c r="F59" s="175"/>
      <c r="G59" s="175"/>
      <c r="H59" s="175"/>
      <c r="I59" s="175"/>
    </row>
    <row r="60" spans="1:10" ht="37.5" customHeight="1">
      <c r="A60" s="254" t="s">
        <v>414</v>
      </c>
      <c r="B60" s="856" t="s">
        <v>571</v>
      </c>
      <c r="C60" s="856"/>
      <c r="D60" s="856"/>
      <c r="E60" s="856"/>
      <c r="F60" s="856"/>
      <c r="G60" s="856"/>
      <c r="H60" s="856"/>
      <c r="I60" s="856"/>
    </row>
    <row r="61" spans="1:10" ht="8.1" customHeight="1">
      <c r="A61" s="252"/>
      <c r="B61" s="175"/>
      <c r="C61" s="175"/>
      <c r="D61" s="175"/>
      <c r="E61" s="175"/>
      <c r="F61" s="175"/>
      <c r="G61" s="175"/>
      <c r="H61" s="175"/>
      <c r="I61" s="175"/>
    </row>
    <row r="62" spans="1:10" ht="72" customHeight="1">
      <c r="A62" s="175"/>
      <c r="B62" s="254" t="s">
        <v>361</v>
      </c>
      <c r="C62" s="856" t="s">
        <v>572</v>
      </c>
      <c r="D62" s="856"/>
      <c r="E62" s="856"/>
      <c r="F62" s="856"/>
      <c r="G62" s="856"/>
      <c r="H62" s="856"/>
      <c r="I62" s="856"/>
    </row>
    <row r="63" spans="1:10" ht="8.1" customHeight="1">
      <c r="A63" s="175"/>
      <c r="B63" s="254"/>
      <c r="C63" s="247"/>
      <c r="D63" s="247"/>
      <c r="E63" s="247"/>
      <c r="F63" s="247"/>
      <c r="G63" s="247"/>
      <c r="H63" s="247"/>
      <c r="I63" s="247"/>
    </row>
    <row r="64" spans="1:10" ht="96.75" customHeight="1">
      <c r="A64" s="175"/>
      <c r="B64" s="254" t="s">
        <v>362</v>
      </c>
      <c r="C64" s="856" t="s">
        <v>573</v>
      </c>
      <c r="D64" s="856"/>
      <c r="E64" s="856"/>
      <c r="F64" s="856"/>
      <c r="G64" s="856"/>
      <c r="H64" s="856"/>
      <c r="I64" s="856"/>
    </row>
    <row r="65" spans="1:10" ht="8.1" customHeight="1">
      <c r="A65" s="175"/>
      <c r="B65" s="254"/>
      <c r="C65" s="247"/>
      <c r="D65" s="247"/>
      <c r="E65" s="247"/>
      <c r="F65" s="247"/>
      <c r="G65" s="247"/>
      <c r="H65" s="247"/>
      <c r="I65" s="247"/>
    </row>
    <row r="66" spans="1:10" ht="50.25" customHeight="1">
      <c r="A66" s="175"/>
      <c r="B66" s="254" t="s">
        <v>363</v>
      </c>
      <c r="C66" s="856" t="s">
        <v>575</v>
      </c>
      <c r="D66" s="856"/>
      <c r="E66" s="856"/>
      <c r="F66" s="856"/>
      <c r="G66" s="856"/>
      <c r="H66" s="856"/>
      <c r="I66" s="856"/>
    </row>
    <row r="67" spans="1:10" ht="8.1" customHeight="1">
      <c r="A67" s="175"/>
      <c r="B67" s="254"/>
      <c r="C67" s="247"/>
      <c r="D67" s="247"/>
      <c r="E67" s="247"/>
      <c r="F67" s="247"/>
      <c r="G67" s="247"/>
      <c r="H67" s="247"/>
      <c r="I67" s="247"/>
    </row>
    <row r="68" spans="1:10" ht="82.5" customHeight="1">
      <c r="A68" s="254" t="s">
        <v>415</v>
      </c>
      <c r="B68" s="856" t="s">
        <v>576</v>
      </c>
      <c r="C68" s="856"/>
      <c r="D68" s="856"/>
      <c r="E68" s="856"/>
      <c r="F68" s="856"/>
      <c r="G68" s="856"/>
      <c r="H68" s="856"/>
      <c r="I68" s="856"/>
    </row>
    <row r="69" spans="1:10" ht="8.1" customHeight="1">
      <c r="A69" s="175"/>
      <c r="B69" s="254"/>
      <c r="C69" s="247"/>
      <c r="D69" s="247"/>
      <c r="E69" s="247"/>
      <c r="F69" s="247"/>
      <c r="G69" s="247"/>
      <c r="H69" s="247"/>
      <c r="I69" s="247"/>
    </row>
    <row r="70" spans="1:10" ht="16.5">
      <c r="A70" s="975" t="s">
        <v>416</v>
      </c>
      <c r="B70" s="975"/>
      <c r="C70" s="975"/>
      <c r="D70" s="975"/>
      <c r="E70" s="975"/>
      <c r="F70" s="975"/>
      <c r="G70" s="975"/>
      <c r="H70" s="975"/>
      <c r="I70" s="975"/>
    </row>
    <row r="71" spans="1:10" ht="8.1" customHeight="1">
      <c r="A71" s="175"/>
      <c r="B71" s="254"/>
      <c r="C71" s="247"/>
      <c r="D71" s="247"/>
      <c r="E71" s="247"/>
      <c r="F71" s="247"/>
      <c r="G71" s="247"/>
      <c r="H71" s="247"/>
      <c r="I71" s="247"/>
    </row>
    <row r="72" spans="1:10" ht="49.5" customHeight="1">
      <c r="A72" s="254" t="s">
        <v>414</v>
      </c>
      <c r="B72" s="856" t="s">
        <v>577</v>
      </c>
      <c r="C72" s="856"/>
      <c r="D72" s="856"/>
      <c r="E72" s="856"/>
      <c r="F72" s="856"/>
      <c r="G72" s="856"/>
      <c r="H72" s="856"/>
      <c r="I72" s="856"/>
    </row>
    <row r="73" spans="1:10" ht="41.25" customHeight="1">
      <c r="A73" s="247"/>
      <c r="B73" s="250"/>
      <c r="C73" s="250"/>
      <c r="D73" s="250"/>
      <c r="E73" s="250"/>
      <c r="F73" s="247"/>
      <c r="G73" s="250"/>
      <c r="H73" s="250"/>
      <c r="I73" s="250"/>
      <c r="J73" s="68"/>
    </row>
    <row r="74" spans="1:10" ht="21" customHeight="1">
      <c r="A74" s="856" t="s">
        <v>408</v>
      </c>
      <c r="B74" s="856"/>
      <c r="C74" s="856"/>
      <c r="D74" s="856"/>
      <c r="E74" s="976" t="s">
        <v>408</v>
      </c>
      <c r="F74" s="976"/>
      <c r="G74" s="976"/>
      <c r="H74" s="976"/>
      <c r="I74" s="976"/>
      <c r="J74" s="68"/>
    </row>
    <row r="75" spans="1:10" ht="33" customHeight="1">
      <c r="A75" s="977" t="s">
        <v>409</v>
      </c>
      <c r="B75" s="977"/>
      <c r="C75" s="977"/>
      <c r="D75" s="977"/>
      <c r="E75" s="978" t="str">
        <f>E48</f>
        <v xml:space="preserve">(For &amp; On behalf of </v>
      </c>
      <c r="F75" s="978"/>
      <c r="G75" s="978"/>
      <c r="H75" s="978"/>
      <c r="I75" s="978"/>
      <c r="J75" s="68"/>
    </row>
    <row r="76" spans="1:10" ht="15.75">
      <c r="A76" s="250" t="s">
        <v>410</v>
      </c>
      <c r="B76" s="250"/>
      <c r="C76" s="250"/>
      <c r="D76" s="250"/>
      <c r="E76" s="250"/>
      <c r="F76" s="250"/>
      <c r="G76" s="250"/>
      <c r="H76" s="250"/>
      <c r="I76" s="251" t="s">
        <v>417</v>
      </c>
      <c r="J76" s="68"/>
    </row>
    <row r="77" spans="1:10" ht="120.75" customHeight="1">
      <c r="A77" s="175"/>
      <c r="B77" s="254" t="s">
        <v>361</v>
      </c>
      <c r="C77" s="856" t="s">
        <v>578</v>
      </c>
      <c r="D77" s="856"/>
      <c r="E77" s="856"/>
      <c r="F77" s="856"/>
      <c r="G77" s="856"/>
      <c r="H77" s="856"/>
      <c r="I77" s="856"/>
    </row>
    <row r="78" spans="1:10" ht="9.9499999999999993" customHeight="1">
      <c r="A78" s="175"/>
      <c r="B78" s="137"/>
      <c r="C78" s="252"/>
      <c r="D78" s="252"/>
      <c r="E78" s="252"/>
      <c r="F78" s="252"/>
      <c r="G78" s="252"/>
      <c r="H78" s="252"/>
      <c r="I78" s="252"/>
    </row>
    <row r="79" spans="1:10" ht="101.25" customHeight="1">
      <c r="A79" s="175"/>
      <c r="B79" s="254" t="s">
        <v>362</v>
      </c>
      <c r="C79" s="856" t="s">
        <v>579</v>
      </c>
      <c r="D79" s="856"/>
      <c r="E79" s="856"/>
      <c r="F79" s="856"/>
      <c r="G79" s="856"/>
      <c r="H79" s="856"/>
      <c r="I79" s="856"/>
    </row>
    <row r="80" spans="1:10" ht="9.9499999999999993" customHeight="1">
      <c r="A80" s="175"/>
      <c r="B80" s="254"/>
      <c r="C80" s="255"/>
      <c r="D80" s="255"/>
      <c r="E80" s="255"/>
      <c r="F80" s="255"/>
      <c r="G80" s="255"/>
      <c r="H80" s="255"/>
      <c r="I80" s="255"/>
    </row>
    <row r="81" spans="1:10" ht="69" customHeight="1">
      <c r="A81" s="175"/>
      <c r="B81" s="254" t="s">
        <v>574</v>
      </c>
      <c r="C81" s="856" t="s">
        <v>580</v>
      </c>
      <c r="D81" s="856"/>
      <c r="E81" s="856"/>
      <c r="F81" s="856"/>
      <c r="G81" s="856"/>
      <c r="H81" s="856"/>
      <c r="I81" s="856"/>
    </row>
    <row r="82" spans="1:10" ht="9.9499999999999993" customHeight="1">
      <c r="A82" s="175"/>
      <c r="B82" s="254"/>
      <c r="C82" s="255"/>
      <c r="D82" s="255"/>
      <c r="E82" s="255"/>
      <c r="F82" s="255"/>
      <c r="G82" s="255"/>
      <c r="H82" s="255"/>
      <c r="I82" s="255"/>
    </row>
    <row r="83" spans="1:10" ht="100.5" customHeight="1">
      <c r="A83" s="175"/>
      <c r="B83" s="254" t="s">
        <v>364</v>
      </c>
      <c r="C83" s="856" t="s">
        <v>418</v>
      </c>
      <c r="D83" s="856"/>
      <c r="E83" s="856"/>
      <c r="F83" s="856"/>
      <c r="G83" s="856"/>
      <c r="H83" s="856"/>
      <c r="I83" s="856"/>
    </row>
    <row r="84" spans="1:10" ht="9.9499999999999993" customHeight="1">
      <c r="A84" s="175"/>
      <c r="B84" s="254"/>
      <c r="C84" s="255"/>
      <c r="D84" s="255"/>
      <c r="E84" s="255"/>
      <c r="F84" s="255"/>
      <c r="G84" s="255"/>
      <c r="H84" s="255"/>
      <c r="I84" s="255"/>
    </row>
    <row r="85" spans="1:10" ht="80.25" customHeight="1">
      <c r="A85" s="175"/>
      <c r="B85" s="254" t="s">
        <v>581</v>
      </c>
      <c r="C85" s="856" t="s">
        <v>582</v>
      </c>
      <c r="D85" s="856"/>
      <c r="E85" s="856"/>
      <c r="F85" s="856"/>
      <c r="G85" s="856"/>
      <c r="H85" s="856"/>
      <c r="I85" s="856"/>
    </row>
    <row r="86" spans="1:10" ht="9.9499999999999993" customHeight="1">
      <c r="A86" s="175"/>
      <c r="B86" s="254"/>
      <c r="C86" s="255"/>
      <c r="D86" s="255"/>
      <c r="E86" s="255"/>
      <c r="F86" s="255"/>
      <c r="G86" s="255"/>
      <c r="H86" s="255"/>
      <c r="I86" s="255"/>
    </row>
    <row r="87" spans="1:10" ht="64.5" customHeight="1">
      <c r="A87" s="175"/>
      <c r="B87" s="254" t="s">
        <v>79</v>
      </c>
      <c r="C87" s="856" t="s">
        <v>583</v>
      </c>
      <c r="D87" s="856"/>
      <c r="E87" s="856"/>
      <c r="F87" s="856"/>
      <c r="G87" s="856"/>
      <c r="H87" s="856"/>
      <c r="I87" s="856"/>
    </row>
    <row r="88" spans="1:10" ht="8.1" customHeight="1">
      <c r="A88" s="175"/>
      <c r="B88" s="255"/>
      <c r="C88" s="255"/>
      <c r="D88" s="255"/>
      <c r="E88" s="255"/>
      <c r="F88" s="255"/>
      <c r="G88" s="255"/>
      <c r="H88" s="255"/>
      <c r="I88" s="255"/>
    </row>
    <row r="89" spans="1:10" ht="53.25" customHeight="1">
      <c r="A89" s="254"/>
      <c r="B89" s="254" t="s">
        <v>82</v>
      </c>
      <c r="C89" s="856" t="s">
        <v>584</v>
      </c>
      <c r="D89" s="856"/>
      <c r="E89" s="856"/>
      <c r="F89" s="856"/>
      <c r="G89" s="856"/>
      <c r="H89" s="856"/>
      <c r="I89" s="856"/>
    </row>
    <row r="90" spans="1:10" ht="45.75" customHeight="1">
      <c r="A90" s="493" t="s">
        <v>415</v>
      </c>
      <c r="B90" s="980" t="s">
        <v>585</v>
      </c>
      <c r="C90" s="980"/>
      <c r="D90" s="980"/>
      <c r="E90" s="980"/>
      <c r="F90" s="980"/>
      <c r="G90" s="980"/>
      <c r="H90" s="980"/>
      <c r="I90" s="980"/>
      <c r="J90" s="68"/>
    </row>
    <row r="91" spans="1:10" ht="21" customHeight="1">
      <c r="A91" s="856" t="s">
        <v>408</v>
      </c>
      <c r="B91" s="856"/>
      <c r="C91" s="856"/>
      <c r="D91" s="856"/>
      <c r="E91" s="976" t="s">
        <v>408</v>
      </c>
      <c r="F91" s="976"/>
      <c r="G91" s="976"/>
      <c r="H91" s="976"/>
      <c r="I91" s="976"/>
      <c r="J91" s="68"/>
    </row>
    <row r="92" spans="1:10" ht="33" customHeight="1">
      <c r="A92" s="977" t="s">
        <v>409</v>
      </c>
      <c r="B92" s="977"/>
      <c r="C92" s="977"/>
      <c r="D92" s="977"/>
      <c r="E92" s="978" t="str">
        <f>E48</f>
        <v xml:space="preserve">(For &amp; On behalf of </v>
      </c>
      <c r="F92" s="978"/>
      <c r="G92" s="978"/>
      <c r="H92" s="978"/>
      <c r="I92" s="978"/>
      <c r="J92" s="68"/>
    </row>
    <row r="93" spans="1:10" ht="19.5" customHeight="1">
      <c r="A93" s="250" t="s">
        <v>410</v>
      </c>
      <c r="B93" s="250"/>
      <c r="C93" s="250"/>
      <c r="D93" s="250"/>
      <c r="E93" s="250"/>
      <c r="F93" s="250"/>
      <c r="G93" s="250"/>
      <c r="H93" s="250"/>
      <c r="I93" s="251" t="s">
        <v>419</v>
      </c>
      <c r="J93" s="68"/>
    </row>
    <row r="94" spans="1:10" ht="2.25" customHeight="1">
      <c r="A94" s="250"/>
      <c r="B94" s="250"/>
      <c r="C94" s="250"/>
      <c r="D94" s="250"/>
      <c r="E94" s="250"/>
      <c r="F94" s="250"/>
      <c r="G94" s="250"/>
      <c r="H94" s="250"/>
      <c r="I94" s="251"/>
      <c r="J94" s="68"/>
    </row>
    <row r="95" spans="1:10" ht="16.5">
      <c r="A95" s="975" t="s">
        <v>420</v>
      </c>
      <c r="B95" s="975"/>
      <c r="C95" s="975"/>
      <c r="D95" s="975"/>
      <c r="E95" s="975"/>
      <c r="F95" s="975"/>
      <c r="G95" s="975"/>
      <c r="H95" s="975"/>
      <c r="I95" s="975"/>
    </row>
    <row r="96" spans="1:10" ht="8.1" customHeight="1">
      <c r="A96" s="175"/>
      <c r="B96" s="255"/>
      <c r="C96" s="255"/>
      <c r="D96" s="255"/>
      <c r="E96" s="255"/>
      <c r="F96" s="255"/>
      <c r="G96" s="255"/>
      <c r="H96" s="255"/>
      <c r="I96" s="255"/>
    </row>
    <row r="97" spans="1:9" ht="80.25" customHeight="1">
      <c r="A97" s="254" t="s">
        <v>414</v>
      </c>
      <c r="B97" s="856" t="s">
        <v>586</v>
      </c>
      <c r="C97" s="856"/>
      <c r="D97" s="856"/>
      <c r="E97" s="856"/>
      <c r="F97" s="856"/>
      <c r="G97" s="856"/>
      <c r="H97" s="856"/>
      <c r="I97" s="856"/>
    </row>
    <row r="98" spans="1:9" ht="8.1" customHeight="1">
      <c r="A98" s="175"/>
      <c r="B98" s="255"/>
      <c r="C98" s="255"/>
      <c r="D98" s="255"/>
      <c r="E98" s="255"/>
      <c r="F98" s="255"/>
      <c r="G98" s="255"/>
      <c r="H98" s="255"/>
      <c r="I98" s="255"/>
    </row>
    <row r="99" spans="1:9" ht="160.5" customHeight="1">
      <c r="A99" s="254" t="s">
        <v>415</v>
      </c>
      <c r="B99" s="856" t="s">
        <v>587</v>
      </c>
      <c r="C99" s="856"/>
      <c r="D99" s="856"/>
      <c r="E99" s="856"/>
      <c r="F99" s="856"/>
      <c r="G99" s="856"/>
      <c r="H99" s="856"/>
      <c r="I99" s="856"/>
    </row>
    <row r="100" spans="1:9" ht="8.1" customHeight="1">
      <c r="A100" s="175"/>
      <c r="B100" s="255"/>
      <c r="C100" s="255"/>
      <c r="D100" s="255"/>
      <c r="E100" s="255"/>
      <c r="F100" s="255"/>
      <c r="G100" s="255"/>
      <c r="H100" s="255"/>
      <c r="I100" s="255"/>
    </row>
    <row r="101" spans="1:9" ht="51.75" customHeight="1">
      <c r="A101" s="254" t="s">
        <v>421</v>
      </c>
      <c r="B101" s="856" t="s">
        <v>588</v>
      </c>
      <c r="C101" s="856"/>
      <c r="D101" s="856"/>
      <c r="E101" s="856"/>
      <c r="F101" s="856"/>
      <c r="G101" s="856"/>
      <c r="H101" s="856"/>
      <c r="I101" s="856"/>
    </row>
    <row r="102" spans="1:9" ht="15" customHeight="1">
      <c r="A102" s="252"/>
      <c r="B102" s="175"/>
      <c r="C102" s="175"/>
      <c r="D102" s="175"/>
      <c r="E102" s="175"/>
      <c r="F102" s="175"/>
      <c r="G102" s="175"/>
      <c r="H102" s="175"/>
      <c r="I102" s="175"/>
    </row>
    <row r="103" spans="1:9" ht="16.5">
      <c r="A103" s="975" t="s">
        <v>422</v>
      </c>
      <c r="B103" s="975"/>
      <c r="C103" s="975"/>
      <c r="D103" s="975"/>
      <c r="E103" s="975"/>
      <c r="F103" s="975"/>
      <c r="G103" s="975"/>
      <c r="H103" s="975"/>
      <c r="I103" s="975"/>
    </row>
    <row r="104" spans="1:9" ht="8.1" customHeight="1">
      <c r="A104" s="175"/>
      <c r="B104" s="255"/>
      <c r="C104" s="255"/>
      <c r="D104" s="255"/>
      <c r="E104" s="255"/>
      <c r="F104" s="255"/>
      <c r="G104" s="255"/>
      <c r="H104" s="255"/>
      <c r="I104" s="255"/>
    </row>
    <row r="105" spans="1:9" ht="60" customHeight="1">
      <c r="A105" s="254" t="s">
        <v>414</v>
      </c>
      <c r="B105" s="970" t="s">
        <v>589</v>
      </c>
      <c r="C105" s="970"/>
      <c r="D105" s="970"/>
      <c r="E105" s="970"/>
      <c r="F105" s="970"/>
      <c r="G105" s="970"/>
      <c r="H105" s="970"/>
      <c r="I105" s="970"/>
    </row>
    <row r="106" spans="1:9" ht="8.1" customHeight="1">
      <c r="A106" s="175"/>
      <c r="B106" s="255"/>
      <c r="C106" s="255"/>
      <c r="D106" s="255"/>
      <c r="E106" s="255"/>
      <c r="F106" s="255"/>
      <c r="G106" s="255"/>
      <c r="H106" s="255"/>
      <c r="I106" s="255"/>
    </row>
    <row r="107" spans="1:9" ht="79.5" customHeight="1">
      <c r="A107" s="254" t="s">
        <v>415</v>
      </c>
      <c r="B107" s="970" t="s">
        <v>590</v>
      </c>
      <c r="C107" s="970"/>
      <c r="D107" s="970"/>
      <c r="E107" s="970"/>
      <c r="F107" s="970"/>
      <c r="G107" s="970"/>
      <c r="H107" s="970"/>
      <c r="I107" s="970"/>
    </row>
    <row r="108" spans="1:9" ht="8.1" customHeight="1">
      <c r="A108" s="175"/>
      <c r="B108" s="255"/>
      <c r="C108" s="255"/>
      <c r="D108" s="255"/>
      <c r="E108" s="255"/>
      <c r="F108" s="255"/>
      <c r="G108" s="255"/>
      <c r="H108" s="255"/>
      <c r="I108" s="255"/>
    </row>
    <row r="109" spans="1:9" ht="16.5">
      <c r="A109" s="975" t="s">
        <v>423</v>
      </c>
      <c r="B109" s="975"/>
      <c r="C109" s="975"/>
      <c r="D109" s="975"/>
      <c r="E109" s="975"/>
      <c r="F109" s="975"/>
      <c r="G109" s="975"/>
      <c r="H109" s="975"/>
      <c r="I109" s="975"/>
    </row>
    <row r="110" spans="1:9" ht="15" customHeight="1">
      <c r="A110" s="253"/>
      <c r="B110" s="175"/>
      <c r="C110" s="175"/>
      <c r="D110" s="175"/>
      <c r="E110" s="175"/>
      <c r="F110" s="175"/>
      <c r="G110" s="175"/>
      <c r="H110" s="175"/>
      <c r="I110" s="175"/>
    </row>
    <row r="111" spans="1:9" ht="61.5" customHeight="1">
      <c r="A111" s="254" t="s">
        <v>414</v>
      </c>
      <c r="B111" s="970" t="s">
        <v>591</v>
      </c>
      <c r="C111" s="970"/>
      <c r="D111" s="970"/>
      <c r="E111" s="970"/>
      <c r="F111" s="970"/>
      <c r="G111" s="970"/>
      <c r="H111" s="970"/>
      <c r="I111" s="970"/>
    </row>
    <row r="112" spans="1:9" ht="58.5" customHeight="1">
      <c r="A112" s="254" t="s">
        <v>415</v>
      </c>
      <c r="B112" s="970" t="s">
        <v>592</v>
      </c>
      <c r="C112" s="970"/>
      <c r="D112" s="970"/>
      <c r="E112" s="970"/>
      <c r="F112" s="970"/>
      <c r="G112" s="970"/>
      <c r="H112" s="970"/>
      <c r="I112" s="970"/>
    </row>
    <row r="113" spans="1:10" ht="26.25" customHeight="1">
      <c r="A113" s="175"/>
      <c r="B113" s="175"/>
      <c r="C113" s="175"/>
      <c r="D113" s="175"/>
      <c r="E113" s="175"/>
      <c r="F113" s="175"/>
      <c r="G113" s="175"/>
      <c r="H113" s="175"/>
      <c r="I113" s="175"/>
      <c r="J113" s="68"/>
    </row>
    <row r="114" spans="1:10" ht="21" customHeight="1">
      <c r="A114" s="856" t="s">
        <v>408</v>
      </c>
      <c r="B114" s="856"/>
      <c r="C114" s="856"/>
      <c r="D114" s="856"/>
      <c r="E114" s="976" t="s">
        <v>408</v>
      </c>
      <c r="F114" s="976"/>
      <c r="G114" s="976"/>
      <c r="H114" s="976"/>
      <c r="I114" s="976"/>
      <c r="J114" s="68"/>
    </row>
    <row r="115" spans="1:10" ht="33" customHeight="1">
      <c r="A115" s="977" t="s">
        <v>409</v>
      </c>
      <c r="B115" s="977"/>
      <c r="C115" s="977"/>
      <c r="D115" s="977"/>
      <c r="E115" s="978" t="str">
        <f>E48</f>
        <v xml:space="preserve">(For &amp; On behalf of </v>
      </c>
      <c r="F115" s="978"/>
      <c r="G115" s="978"/>
      <c r="H115" s="978"/>
      <c r="I115" s="978"/>
      <c r="J115" s="68"/>
    </row>
    <row r="116" spans="1:10" ht="17.25" customHeight="1">
      <c r="A116" s="250" t="s">
        <v>410</v>
      </c>
      <c r="B116" s="250"/>
      <c r="C116" s="250"/>
      <c r="D116" s="250"/>
      <c r="E116" s="250"/>
      <c r="F116" s="250"/>
      <c r="G116" s="250"/>
      <c r="H116" s="250"/>
      <c r="I116" s="251" t="s">
        <v>424</v>
      </c>
      <c r="J116" s="68"/>
    </row>
    <row r="117" spans="1:10" ht="5.25" customHeight="1">
      <c r="A117" s="252"/>
      <c r="B117" s="175"/>
      <c r="C117" s="175"/>
      <c r="D117" s="175"/>
      <c r="E117" s="175"/>
      <c r="F117" s="175"/>
      <c r="G117" s="175"/>
      <c r="H117" s="175"/>
      <c r="I117" s="175"/>
    </row>
    <row r="118" spans="1:10" ht="18.75" customHeight="1">
      <c r="A118" s="254"/>
      <c r="B118" s="970"/>
      <c r="C118" s="970"/>
      <c r="D118" s="970"/>
      <c r="E118" s="970"/>
      <c r="F118" s="970"/>
      <c r="G118" s="970"/>
      <c r="H118" s="970"/>
      <c r="I118" s="970"/>
    </row>
    <row r="119" spans="1:10" ht="12" customHeight="1">
      <c r="A119" s="252"/>
      <c r="B119" s="175"/>
      <c r="C119" s="175"/>
      <c r="D119" s="175"/>
      <c r="E119" s="175"/>
      <c r="F119" s="175"/>
      <c r="G119" s="175"/>
      <c r="H119" s="175"/>
      <c r="I119" s="175"/>
    </row>
    <row r="120" spans="1:10" ht="16.5">
      <c r="A120" s="975" t="s">
        <v>425</v>
      </c>
      <c r="B120" s="975"/>
      <c r="C120" s="975"/>
      <c r="D120" s="975"/>
      <c r="E120" s="975"/>
      <c r="F120" s="975"/>
      <c r="G120" s="975"/>
      <c r="H120" s="975"/>
      <c r="I120" s="975"/>
    </row>
    <row r="121" spans="1:10" ht="15.95" customHeight="1">
      <c r="A121" s="252"/>
      <c r="B121" s="175"/>
      <c r="C121" s="175"/>
      <c r="D121" s="175"/>
      <c r="E121" s="175"/>
      <c r="F121" s="175"/>
      <c r="G121" s="175"/>
      <c r="H121" s="175"/>
      <c r="I121" s="175"/>
    </row>
    <row r="122" spans="1:10" ht="46.5" customHeight="1">
      <c r="A122" s="254" t="s">
        <v>414</v>
      </c>
      <c r="B122" s="970" t="s">
        <v>426</v>
      </c>
      <c r="C122" s="970"/>
      <c r="D122" s="970"/>
      <c r="E122" s="970"/>
      <c r="F122" s="970"/>
      <c r="G122" s="970"/>
      <c r="H122" s="970"/>
      <c r="I122" s="970"/>
    </row>
    <row r="123" spans="1:10" ht="8.1" customHeight="1">
      <c r="B123" s="255"/>
      <c r="C123" s="255"/>
      <c r="D123" s="255"/>
      <c r="E123" s="255"/>
      <c r="F123" s="255"/>
      <c r="G123" s="255"/>
      <c r="H123" s="255"/>
      <c r="I123" s="255"/>
    </row>
    <row r="124" spans="1:10" ht="50.25" customHeight="1">
      <c r="A124" s="254" t="s">
        <v>415</v>
      </c>
      <c r="B124" s="970" t="s">
        <v>427</v>
      </c>
      <c r="C124" s="970"/>
      <c r="D124" s="970"/>
      <c r="E124" s="970"/>
      <c r="F124" s="970"/>
      <c r="G124" s="970"/>
      <c r="H124" s="970"/>
      <c r="I124" s="970"/>
    </row>
    <row r="125" spans="1:10" ht="12" customHeight="1">
      <c r="A125" s="252"/>
      <c r="B125" s="175"/>
      <c r="C125" s="175"/>
      <c r="D125" s="175"/>
      <c r="E125" s="175"/>
      <c r="F125" s="175"/>
      <c r="G125" s="175"/>
      <c r="H125" s="175"/>
      <c r="I125" s="175"/>
    </row>
    <row r="126" spans="1:10" ht="25.5" customHeight="1">
      <c r="A126" s="975" t="s">
        <v>428</v>
      </c>
      <c r="B126" s="975"/>
      <c r="C126" s="975"/>
      <c r="D126" s="975"/>
      <c r="E126" s="975"/>
      <c r="F126" s="975"/>
      <c r="G126" s="975"/>
      <c r="H126" s="975"/>
      <c r="I126" s="975"/>
    </row>
    <row r="127" spans="1:10" ht="15.95" customHeight="1">
      <c r="A127" s="252"/>
      <c r="B127" s="175"/>
      <c r="C127" s="175"/>
      <c r="D127" s="175"/>
      <c r="E127" s="175"/>
      <c r="F127" s="175"/>
      <c r="G127" s="175"/>
      <c r="H127" s="175"/>
      <c r="I127" s="175"/>
    </row>
    <row r="128" spans="1:10" ht="82.5" customHeight="1">
      <c r="A128" s="970" t="s">
        <v>593</v>
      </c>
      <c r="B128" s="970"/>
      <c r="C128" s="970"/>
      <c r="D128" s="970"/>
      <c r="E128" s="970"/>
      <c r="F128" s="970"/>
      <c r="G128" s="970"/>
      <c r="H128" s="970"/>
      <c r="I128" s="970"/>
    </row>
    <row r="129" spans="1:10" ht="12" customHeight="1">
      <c r="A129" s="252"/>
      <c r="B129" s="175"/>
      <c r="C129" s="175"/>
      <c r="D129" s="175"/>
      <c r="E129" s="175"/>
      <c r="F129" s="175"/>
      <c r="G129" s="175"/>
      <c r="H129" s="175"/>
      <c r="I129" s="175"/>
    </row>
    <row r="130" spans="1:10" ht="21.75" customHeight="1">
      <c r="A130" s="975" t="s">
        <v>429</v>
      </c>
      <c r="B130" s="975"/>
      <c r="C130" s="975"/>
      <c r="D130" s="975"/>
      <c r="E130" s="975"/>
      <c r="F130" s="975"/>
      <c r="G130" s="975"/>
      <c r="H130" s="975"/>
      <c r="I130" s="975"/>
    </row>
    <row r="131" spans="1:10" ht="15.95" customHeight="1">
      <c r="A131" s="253"/>
      <c r="B131" s="175"/>
      <c r="C131" s="175"/>
      <c r="D131" s="175"/>
      <c r="E131" s="175"/>
      <c r="F131" s="175"/>
      <c r="G131" s="175"/>
      <c r="H131" s="175"/>
      <c r="I131" s="175"/>
    </row>
    <row r="132" spans="1:10" ht="69" customHeight="1">
      <c r="A132" s="254" t="s">
        <v>414</v>
      </c>
      <c r="B132" s="970" t="s">
        <v>595</v>
      </c>
      <c r="C132" s="970"/>
      <c r="D132" s="970"/>
      <c r="E132" s="970"/>
      <c r="F132" s="970"/>
      <c r="G132" s="970"/>
      <c r="H132" s="970"/>
      <c r="I132" s="970"/>
    </row>
    <row r="133" spans="1:10" ht="8.1" customHeight="1">
      <c r="A133" s="175"/>
      <c r="B133" s="255"/>
      <c r="C133" s="255"/>
      <c r="D133" s="255"/>
      <c r="E133" s="255"/>
      <c r="F133" s="255"/>
      <c r="G133" s="255"/>
      <c r="H133" s="255"/>
      <c r="I133" s="255"/>
    </row>
    <row r="134" spans="1:10" ht="134.25" customHeight="1">
      <c r="A134" s="254" t="s">
        <v>415</v>
      </c>
      <c r="B134" s="970" t="s">
        <v>596</v>
      </c>
      <c r="C134" s="970"/>
      <c r="D134" s="970"/>
      <c r="E134" s="970"/>
      <c r="F134" s="970"/>
      <c r="G134" s="970"/>
      <c r="H134" s="970"/>
      <c r="I134" s="970"/>
    </row>
    <row r="135" spans="1:10" ht="28.5" customHeight="1">
      <c r="A135" s="254"/>
      <c r="B135" s="248"/>
      <c r="C135" s="248"/>
      <c r="D135" s="248"/>
      <c r="E135" s="248"/>
      <c r="F135" s="248"/>
      <c r="G135" s="248"/>
      <c r="H135" s="248"/>
      <c r="I135" s="248"/>
    </row>
    <row r="136" spans="1:10" ht="24.95" customHeight="1">
      <c r="A136" s="254"/>
      <c r="B136" s="248"/>
      <c r="C136" s="248"/>
      <c r="D136" s="248"/>
      <c r="E136" s="248"/>
      <c r="F136" s="248"/>
      <c r="G136" s="248"/>
      <c r="H136" s="248"/>
      <c r="I136" s="248"/>
    </row>
    <row r="137" spans="1:10" ht="21" customHeight="1">
      <c r="A137" s="856" t="s">
        <v>408</v>
      </c>
      <c r="B137" s="856"/>
      <c r="C137" s="856"/>
      <c r="D137" s="856"/>
      <c r="E137" s="976" t="s">
        <v>408</v>
      </c>
      <c r="F137" s="976"/>
      <c r="G137" s="976"/>
      <c r="H137" s="976"/>
      <c r="I137" s="976"/>
      <c r="J137" s="68"/>
    </row>
    <row r="138" spans="1:10" ht="33" customHeight="1">
      <c r="A138" s="977" t="s">
        <v>409</v>
      </c>
      <c r="B138" s="977"/>
      <c r="C138" s="977"/>
      <c r="D138" s="977"/>
      <c r="E138" s="978" t="str">
        <f>E48</f>
        <v xml:space="preserve">(For &amp; On behalf of </v>
      </c>
      <c r="F138" s="978"/>
      <c r="G138" s="978"/>
      <c r="H138" s="978"/>
      <c r="I138" s="978"/>
      <c r="J138" s="68"/>
    </row>
    <row r="139" spans="1:10" ht="15.75">
      <c r="A139" s="250" t="s">
        <v>410</v>
      </c>
      <c r="B139" s="250"/>
      <c r="C139" s="250"/>
      <c r="D139" s="250"/>
      <c r="E139" s="250"/>
      <c r="F139" s="250"/>
      <c r="G139" s="250"/>
      <c r="H139" s="250"/>
      <c r="I139" s="251" t="s">
        <v>430</v>
      </c>
      <c r="J139" s="68"/>
    </row>
    <row r="140" spans="1:10" ht="6" customHeight="1">
      <c r="A140" s="250"/>
      <c r="B140" s="250"/>
      <c r="C140" s="250"/>
      <c r="D140" s="250"/>
      <c r="E140" s="250"/>
      <c r="F140" s="250"/>
      <c r="G140" s="250"/>
      <c r="H140" s="250"/>
      <c r="I140" s="251"/>
      <c r="J140" s="68"/>
    </row>
    <row r="141" spans="1:10" ht="8.25" customHeight="1">
      <c r="A141" s="250"/>
      <c r="B141" s="250"/>
      <c r="C141" s="250"/>
      <c r="D141" s="250"/>
      <c r="E141" s="250"/>
      <c r="F141" s="250"/>
      <c r="G141" s="250"/>
      <c r="H141" s="250"/>
      <c r="I141" s="251"/>
      <c r="J141" s="68"/>
    </row>
    <row r="142" spans="1:10" ht="63" customHeight="1">
      <c r="A142" s="254" t="s">
        <v>421</v>
      </c>
      <c r="B142" s="970" t="s">
        <v>597</v>
      </c>
      <c r="C142" s="970"/>
      <c r="D142" s="970"/>
      <c r="E142" s="970"/>
      <c r="F142" s="970"/>
      <c r="G142" s="970"/>
      <c r="H142" s="970"/>
      <c r="I142" s="970"/>
    </row>
    <row r="143" spans="1:10" ht="12" customHeight="1">
      <c r="A143" s="254"/>
      <c r="B143" s="970"/>
      <c r="C143" s="970"/>
      <c r="D143" s="970"/>
      <c r="E143" s="970"/>
      <c r="F143" s="970"/>
      <c r="G143" s="970"/>
      <c r="H143" s="970"/>
      <c r="I143" s="970"/>
    </row>
    <row r="144" spans="1:10" ht="124.5" customHeight="1">
      <c r="A144" s="254" t="s">
        <v>431</v>
      </c>
      <c r="B144" s="970" t="s">
        <v>598</v>
      </c>
      <c r="C144" s="970"/>
      <c r="D144" s="970"/>
      <c r="E144" s="970"/>
      <c r="F144" s="970"/>
      <c r="G144" s="970"/>
      <c r="H144" s="970"/>
      <c r="I144" s="970"/>
    </row>
    <row r="145" spans="1:10" ht="12" customHeight="1">
      <c r="A145" s="254"/>
      <c r="B145" s="970"/>
      <c r="C145" s="970"/>
      <c r="D145" s="970"/>
      <c r="E145" s="970"/>
      <c r="F145" s="970"/>
      <c r="G145" s="970"/>
      <c r="H145" s="970"/>
      <c r="I145" s="970"/>
    </row>
    <row r="146" spans="1:10" ht="121.5" customHeight="1">
      <c r="A146" s="254" t="s">
        <v>432</v>
      </c>
      <c r="B146" s="970" t="s">
        <v>599</v>
      </c>
      <c r="C146" s="970"/>
      <c r="D146" s="970"/>
      <c r="E146" s="970"/>
      <c r="F146" s="970"/>
      <c r="G146" s="970"/>
      <c r="H146" s="970"/>
      <c r="I146" s="970"/>
    </row>
    <row r="147" spans="1:10" ht="12" customHeight="1">
      <c r="A147" s="254"/>
      <c r="B147" s="970"/>
      <c r="C147" s="970"/>
      <c r="D147" s="970"/>
      <c r="E147" s="970"/>
      <c r="F147" s="970"/>
      <c r="G147" s="970"/>
      <c r="H147" s="970"/>
      <c r="I147" s="970"/>
    </row>
    <row r="148" spans="1:10" ht="155.25" customHeight="1">
      <c r="A148" s="254" t="s">
        <v>433</v>
      </c>
      <c r="B148" s="970" t="s">
        <v>600</v>
      </c>
      <c r="C148" s="970"/>
      <c r="D148" s="970"/>
      <c r="E148" s="970"/>
      <c r="F148" s="970"/>
      <c r="G148" s="970"/>
      <c r="H148" s="970"/>
      <c r="I148" s="970"/>
    </row>
    <row r="149" spans="1:10" ht="12" customHeight="1">
      <c r="A149" s="254"/>
      <c r="B149" s="970"/>
      <c r="C149" s="970"/>
      <c r="D149" s="970"/>
      <c r="E149" s="970"/>
      <c r="F149" s="970"/>
      <c r="G149" s="970"/>
      <c r="H149" s="970"/>
      <c r="I149" s="970"/>
    </row>
    <row r="150" spans="1:10" ht="78" customHeight="1">
      <c r="A150" s="254" t="s">
        <v>434</v>
      </c>
      <c r="B150" s="970" t="s">
        <v>601</v>
      </c>
      <c r="C150" s="970"/>
      <c r="D150" s="970"/>
      <c r="E150" s="970"/>
      <c r="F150" s="970"/>
      <c r="G150" s="970"/>
      <c r="H150" s="970"/>
      <c r="I150" s="970"/>
    </row>
    <row r="151" spans="1:10" ht="12" customHeight="1">
      <c r="A151" s="254"/>
      <c r="B151" s="970"/>
      <c r="C151" s="970"/>
      <c r="D151" s="970"/>
      <c r="E151" s="970"/>
      <c r="F151" s="970"/>
      <c r="G151" s="970"/>
      <c r="H151" s="970"/>
      <c r="I151" s="970"/>
    </row>
    <row r="152" spans="1:10" ht="93.75" customHeight="1">
      <c r="A152" s="254" t="s">
        <v>435</v>
      </c>
      <c r="B152" s="970" t="s">
        <v>602</v>
      </c>
      <c r="C152" s="970"/>
      <c r="D152" s="970"/>
      <c r="E152" s="970"/>
      <c r="F152" s="970"/>
      <c r="G152" s="970"/>
      <c r="H152" s="970"/>
      <c r="I152" s="970"/>
    </row>
    <row r="153" spans="1:10" ht="51" customHeight="1">
      <c r="A153" s="254"/>
      <c r="B153" s="248"/>
      <c r="C153" s="248"/>
      <c r="D153" s="248"/>
      <c r="E153" s="248"/>
      <c r="F153" s="248"/>
      <c r="G153" s="248"/>
      <c r="H153" s="248"/>
      <c r="I153" s="248"/>
    </row>
    <row r="154" spans="1:10" ht="24.95" customHeight="1">
      <c r="A154" s="254"/>
      <c r="B154" s="248"/>
      <c r="C154" s="248"/>
      <c r="D154" s="248"/>
      <c r="E154" s="248"/>
      <c r="F154" s="248"/>
      <c r="G154" s="248"/>
      <c r="H154" s="248"/>
      <c r="I154" s="248"/>
    </row>
    <row r="155" spans="1:10" ht="21" customHeight="1">
      <c r="A155" s="856" t="s">
        <v>408</v>
      </c>
      <c r="B155" s="856"/>
      <c r="C155" s="856"/>
      <c r="D155" s="856"/>
      <c r="E155" s="976" t="s">
        <v>408</v>
      </c>
      <c r="F155" s="976"/>
      <c r="G155" s="976"/>
      <c r="H155" s="976"/>
      <c r="I155" s="976"/>
      <c r="J155" s="68"/>
    </row>
    <row r="156" spans="1:10" ht="33" customHeight="1">
      <c r="A156" s="977" t="s">
        <v>409</v>
      </c>
      <c r="B156" s="977"/>
      <c r="C156" s="977"/>
      <c r="D156" s="977"/>
      <c r="E156" s="978" t="str">
        <f>E48</f>
        <v xml:space="preserve">(For &amp; On behalf of </v>
      </c>
      <c r="F156" s="978"/>
      <c r="G156" s="978"/>
      <c r="H156" s="978"/>
      <c r="I156" s="978"/>
      <c r="J156" s="68"/>
    </row>
    <row r="157" spans="1:10" ht="16.5" customHeight="1">
      <c r="A157" s="250" t="s">
        <v>410</v>
      </c>
      <c r="B157" s="250"/>
      <c r="C157" s="250"/>
      <c r="D157" s="250"/>
      <c r="E157" s="250"/>
      <c r="F157" s="250"/>
      <c r="G157" s="250"/>
      <c r="H157" s="250"/>
      <c r="I157" s="251" t="s">
        <v>436</v>
      </c>
      <c r="J157" s="68"/>
    </row>
    <row r="158" spans="1:10" ht="5.25" customHeight="1">
      <c r="A158" s="250"/>
      <c r="B158" s="250"/>
      <c r="C158" s="250"/>
      <c r="D158" s="250"/>
      <c r="E158" s="250"/>
      <c r="F158" s="250"/>
      <c r="G158" s="250"/>
      <c r="H158" s="250"/>
      <c r="I158" s="251"/>
      <c r="J158" s="68"/>
    </row>
    <row r="159" spans="1:10" ht="21" customHeight="1">
      <c r="A159" s="254"/>
      <c r="B159" s="970"/>
      <c r="C159" s="970"/>
      <c r="D159" s="970"/>
      <c r="E159" s="970"/>
      <c r="F159" s="970"/>
      <c r="G159" s="970"/>
      <c r="H159" s="970"/>
      <c r="I159" s="970"/>
    </row>
    <row r="160" spans="1:10" ht="8.1" customHeight="1">
      <c r="A160" s="254"/>
      <c r="B160" s="175"/>
      <c r="C160" s="175"/>
      <c r="D160" s="175"/>
      <c r="E160" s="175"/>
      <c r="F160" s="175"/>
      <c r="G160" s="175"/>
      <c r="H160" s="175"/>
      <c r="I160" s="175"/>
    </row>
    <row r="161" spans="1:9" ht="64.5" customHeight="1">
      <c r="A161" s="254" t="s">
        <v>437</v>
      </c>
      <c r="B161" s="970" t="s">
        <v>603</v>
      </c>
      <c r="C161" s="970"/>
      <c r="D161" s="970"/>
      <c r="E161" s="970"/>
      <c r="F161" s="970"/>
      <c r="G161" s="970"/>
      <c r="H161" s="970"/>
      <c r="I161" s="970"/>
    </row>
    <row r="162" spans="1:9" ht="7.5" customHeight="1">
      <c r="A162" s="254"/>
      <c r="B162" s="248"/>
      <c r="C162" s="248"/>
      <c r="D162" s="248"/>
      <c r="E162" s="248"/>
      <c r="F162" s="248"/>
      <c r="G162" s="248"/>
      <c r="H162" s="248"/>
      <c r="I162" s="248"/>
    </row>
    <row r="163" spans="1:9" ht="29.25" customHeight="1">
      <c r="A163" s="254" t="s">
        <v>594</v>
      </c>
      <c r="B163" s="970" t="s">
        <v>604</v>
      </c>
      <c r="C163" s="970"/>
      <c r="D163" s="970"/>
      <c r="E163" s="970"/>
      <c r="F163" s="970"/>
      <c r="G163" s="970"/>
      <c r="H163" s="970"/>
      <c r="I163" s="970"/>
    </row>
    <row r="164" spans="1:9" ht="58.5" customHeight="1">
      <c r="A164" s="254" t="s">
        <v>438</v>
      </c>
      <c r="B164" s="970" t="s">
        <v>605</v>
      </c>
      <c r="C164" s="970"/>
      <c r="D164" s="970"/>
      <c r="E164" s="970"/>
      <c r="F164" s="970"/>
      <c r="G164" s="970"/>
      <c r="H164" s="970"/>
      <c r="I164" s="970"/>
    </row>
    <row r="165" spans="1:9" ht="8.1" customHeight="1">
      <c r="A165" s="252"/>
      <c r="B165" s="175"/>
      <c r="C165" s="175"/>
      <c r="D165" s="175"/>
      <c r="E165" s="175"/>
      <c r="F165" s="175"/>
      <c r="G165" s="175"/>
      <c r="H165" s="175"/>
      <c r="I165" s="175"/>
    </row>
    <row r="166" spans="1:9" ht="16.5">
      <c r="A166" s="975" t="s">
        <v>439</v>
      </c>
      <c r="B166" s="975"/>
      <c r="C166" s="975"/>
      <c r="D166" s="975"/>
      <c r="E166" s="975"/>
      <c r="F166" s="975"/>
      <c r="G166" s="975"/>
      <c r="H166" s="975"/>
      <c r="I166" s="975"/>
    </row>
    <row r="167" spans="1:9" ht="8.1" customHeight="1">
      <c r="A167" s="252"/>
      <c r="B167" s="175"/>
      <c r="C167" s="175"/>
      <c r="D167" s="175"/>
      <c r="E167" s="175"/>
      <c r="F167" s="175"/>
      <c r="G167" s="175"/>
      <c r="H167" s="175"/>
      <c r="I167" s="175"/>
    </row>
    <row r="168" spans="1:9" ht="54.75" customHeight="1">
      <c r="A168" s="970" t="s">
        <v>440</v>
      </c>
      <c r="B168" s="970"/>
      <c r="C168" s="970"/>
      <c r="D168" s="970"/>
      <c r="E168" s="970"/>
      <c r="F168" s="970"/>
      <c r="G168" s="970"/>
      <c r="H168" s="970"/>
      <c r="I168" s="970"/>
    </row>
    <row r="169" spans="1:9" ht="8.1" customHeight="1">
      <c r="A169" s="253"/>
      <c r="B169" s="175"/>
      <c r="C169" s="175"/>
      <c r="D169" s="175"/>
      <c r="E169" s="175"/>
      <c r="F169" s="175"/>
      <c r="G169" s="175"/>
      <c r="H169" s="175"/>
      <c r="I169" s="175"/>
    </row>
    <row r="170" spans="1:9" ht="16.5">
      <c r="A170" s="975" t="s">
        <v>441</v>
      </c>
      <c r="B170" s="975"/>
      <c r="C170" s="975"/>
      <c r="D170" s="975"/>
      <c r="E170" s="975"/>
      <c r="F170" s="975"/>
      <c r="G170" s="975"/>
      <c r="H170" s="975"/>
      <c r="I170" s="975"/>
    </row>
    <row r="171" spans="1:9" ht="8.1" customHeight="1">
      <c r="A171" s="252"/>
      <c r="B171" s="175"/>
      <c r="C171" s="175"/>
      <c r="D171" s="175"/>
      <c r="E171" s="175"/>
      <c r="F171" s="175"/>
      <c r="G171" s="175"/>
      <c r="H171" s="175"/>
      <c r="I171" s="175"/>
    </row>
    <row r="172" spans="1:9" ht="75.75" customHeight="1">
      <c r="A172" s="254" t="s">
        <v>414</v>
      </c>
      <c r="B172" s="970" t="s">
        <v>731</v>
      </c>
      <c r="C172" s="970"/>
      <c r="D172" s="970"/>
      <c r="E172" s="970"/>
      <c r="F172" s="970"/>
      <c r="G172" s="970"/>
      <c r="H172" s="970"/>
      <c r="I172" s="970"/>
    </row>
    <row r="173" spans="1:9" ht="8.1" customHeight="1">
      <c r="A173" s="137"/>
      <c r="B173" s="175"/>
      <c r="C173" s="175"/>
      <c r="D173" s="175"/>
      <c r="E173" s="175"/>
      <c r="F173" s="175"/>
      <c r="G173" s="175"/>
      <c r="H173" s="175"/>
      <c r="I173" s="175"/>
    </row>
    <row r="174" spans="1:9" ht="42.75" customHeight="1">
      <c r="A174" s="254" t="s">
        <v>415</v>
      </c>
      <c r="B174" s="970" t="s">
        <v>606</v>
      </c>
      <c r="C174" s="970"/>
      <c r="D174" s="970"/>
      <c r="E174" s="970"/>
      <c r="F174" s="970"/>
      <c r="G174" s="970"/>
      <c r="H174" s="970"/>
      <c r="I174" s="970"/>
    </row>
    <row r="175" spans="1:9" ht="8.1" customHeight="1">
      <c r="A175" s="137"/>
      <c r="B175" s="175"/>
      <c r="C175" s="175"/>
      <c r="D175" s="175"/>
      <c r="E175" s="175"/>
      <c r="F175" s="175"/>
      <c r="G175" s="175"/>
      <c r="H175" s="175"/>
      <c r="I175" s="175"/>
    </row>
    <row r="176" spans="1:9" ht="60.75" customHeight="1">
      <c r="A176" s="254" t="s">
        <v>421</v>
      </c>
      <c r="B176" s="970" t="s">
        <v>442</v>
      </c>
      <c r="C176" s="970"/>
      <c r="D176" s="970"/>
      <c r="E176" s="970"/>
      <c r="F176" s="970"/>
      <c r="G176" s="970"/>
      <c r="H176" s="970"/>
      <c r="I176" s="970"/>
    </row>
    <row r="177" spans="1:10" ht="8.1" customHeight="1">
      <c r="A177" s="254"/>
      <c r="B177" s="175"/>
      <c r="C177" s="175"/>
      <c r="D177" s="175"/>
      <c r="E177" s="175"/>
      <c r="F177" s="175"/>
      <c r="G177" s="175"/>
      <c r="H177" s="175"/>
      <c r="I177" s="175"/>
    </row>
    <row r="178" spans="1:10" ht="43.5" customHeight="1">
      <c r="A178" s="254" t="s">
        <v>431</v>
      </c>
      <c r="B178" s="970" t="s">
        <v>443</v>
      </c>
      <c r="C178" s="970"/>
      <c r="D178" s="970"/>
      <c r="E178" s="970"/>
      <c r="F178" s="970"/>
      <c r="G178" s="970"/>
      <c r="H178" s="970"/>
      <c r="I178" s="970"/>
    </row>
    <row r="179" spans="1:10" ht="8.1" customHeight="1">
      <c r="A179" s="254"/>
      <c r="B179" s="175"/>
      <c r="C179" s="175"/>
      <c r="D179" s="175"/>
      <c r="E179" s="175"/>
      <c r="F179" s="175"/>
      <c r="G179" s="175"/>
      <c r="H179" s="175"/>
      <c r="I179" s="175"/>
    </row>
    <row r="180" spans="1:10" ht="24" customHeight="1">
      <c r="A180" s="254" t="s">
        <v>432</v>
      </c>
      <c r="B180" s="970" t="s">
        <v>607</v>
      </c>
      <c r="C180" s="970"/>
      <c r="D180" s="970"/>
      <c r="E180" s="970"/>
      <c r="F180" s="970"/>
      <c r="G180" s="970"/>
      <c r="H180" s="970"/>
      <c r="I180" s="970"/>
    </row>
    <row r="181" spans="1:10" ht="8.1" customHeight="1">
      <c r="A181" s="254"/>
      <c r="B181" s="175"/>
      <c r="C181" s="175"/>
      <c r="D181" s="175"/>
      <c r="E181" s="175"/>
      <c r="F181" s="175"/>
      <c r="G181" s="175"/>
      <c r="H181" s="175"/>
      <c r="I181" s="175"/>
    </row>
    <row r="182" spans="1:10" ht="105" customHeight="1">
      <c r="A182" s="254" t="s">
        <v>433</v>
      </c>
      <c r="B182" s="970" t="s">
        <v>732</v>
      </c>
      <c r="C182" s="970"/>
      <c r="D182" s="970"/>
      <c r="E182" s="970"/>
      <c r="F182" s="970"/>
      <c r="G182" s="970"/>
      <c r="H182" s="970"/>
      <c r="I182" s="970"/>
    </row>
    <row r="183" spans="1:10" ht="55.5" customHeight="1">
      <c r="A183" s="254" t="s">
        <v>444</v>
      </c>
      <c r="B183" s="981" t="s">
        <v>445</v>
      </c>
      <c r="C183" s="981"/>
      <c r="D183" s="981"/>
      <c r="E183" s="981"/>
      <c r="F183" s="981"/>
      <c r="G183" s="981"/>
      <c r="H183" s="981"/>
      <c r="I183" s="981"/>
    </row>
    <row r="184" spans="1:10" ht="31.5" customHeight="1">
      <c r="A184" s="254"/>
      <c r="B184" s="248"/>
      <c r="C184" s="248"/>
      <c r="D184" s="248"/>
      <c r="E184" s="248"/>
      <c r="F184" s="248"/>
      <c r="G184" s="248"/>
      <c r="H184" s="248"/>
      <c r="I184" s="248"/>
    </row>
    <row r="185" spans="1:10" ht="21" customHeight="1">
      <c r="A185" s="856" t="s">
        <v>408</v>
      </c>
      <c r="B185" s="856"/>
      <c r="C185" s="856"/>
      <c r="D185" s="856"/>
      <c r="E185" s="976" t="s">
        <v>408</v>
      </c>
      <c r="F185" s="976"/>
      <c r="G185" s="976"/>
      <c r="H185" s="976"/>
      <c r="I185" s="976"/>
      <c r="J185" s="68"/>
    </row>
    <row r="186" spans="1:10" ht="33" customHeight="1">
      <c r="A186" s="977" t="s">
        <v>409</v>
      </c>
      <c r="B186" s="977"/>
      <c r="C186" s="977"/>
      <c r="D186" s="977"/>
      <c r="E186" s="978" t="str">
        <f>E48</f>
        <v xml:space="preserve">(For &amp; On behalf of </v>
      </c>
      <c r="F186" s="978"/>
      <c r="G186" s="978"/>
      <c r="H186" s="978"/>
      <c r="I186" s="978"/>
      <c r="J186" s="68"/>
    </row>
    <row r="187" spans="1:10" ht="18.75" customHeight="1">
      <c r="A187" s="250" t="s">
        <v>410</v>
      </c>
      <c r="B187" s="250"/>
      <c r="C187" s="250"/>
      <c r="D187" s="250"/>
      <c r="E187" s="250"/>
      <c r="F187" s="250"/>
      <c r="G187" s="250"/>
      <c r="H187" s="250"/>
      <c r="I187" s="251" t="s">
        <v>446</v>
      </c>
      <c r="J187" s="68"/>
    </row>
    <row r="188" spans="1:10" ht="15.75">
      <c r="A188" s="250"/>
      <c r="B188" s="250"/>
      <c r="C188" s="250"/>
      <c r="D188" s="250"/>
      <c r="E188" s="250"/>
      <c r="F188" s="250"/>
      <c r="G188" s="250"/>
      <c r="H188" s="250"/>
      <c r="I188" s="251"/>
      <c r="J188" s="68"/>
    </row>
    <row r="189" spans="1:10" ht="53.25" customHeight="1">
      <c r="A189" s="254" t="s">
        <v>434</v>
      </c>
      <c r="B189" s="970" t="s">
        <v>447</v>
      </c>
      <c r="C189" s="970"/>
      <c r="D189" s="970"/>
      <c r="E189" s="970"/>
      <c r="F189" s="970"/>
      <c r="G189" s="970"/>
      <c r="H189" s="970"/>
      <c r="I189" s="970"/>
    </row>
    <row r="190" spans="1:10" ht="15.75">
      <c r="A190" s="252"/>
      <c r="B190" s="175"/>
      <c r="C190" s="175"/>
      <c r="D190" s="175"/>
      <c r="E190" s="175"/>
      <c r="F190" s="175"/>
      <c r="G190" s="175"/>
      <c r="H190" s="175"/>
      <c r="I190" s="175"/>
    </row>
    <row r="191" spans="1:10" ht="21.95" customHeight="1">
      <c r="A191" s="175"/>
      <c r="B191" s="247"/>
      <c r="C191" s="175"/>
      <c r="D191" s="175"/>
      <c r="E191" s="175"/>
      <c r="F191" s="247"/>
      <c r="G191" s="175"/>
      <c r="H191" s="175"/>
      <c r="I191" s="175"/>
    </row>
    <row r="192" spans="1:10" ht="21.95" customHeight="1">
      <c r="A192" s="175"/>
      <c r="B192" s="256" t="s">
        <v>448</v>
      </c>
      <c r="C192" s="256"/>
      <c r="D192" s="256"/>
      <c r="E192" s="256"/>
      <c r="F192" s="256" t="s">
        <v>448</v>
      </c>
      <c r="G192" s="256"/>
      <c r="H192" s="256"/>
      <c r="I192" s="256"/>
    </row>
    <row r="193" spans="1:9" ht="35.25" customHeight="1">
      <c r="A193" s="175"/>
      <c r="B193" s="982" t="s">
        <v>409</v>
      </c>
      <c r="C193" s="982"/>
      <c r="D193" s="982"/>
      <c r="E193" s="982"/>
      <c r="F193" s="982" t="str">
        <f>E48</f>
        <v xml:space="preserve">(For &amp; On behalf of </v>
      </c>
      <c r="G193" s="982"/>
      <c r="H193" s="982"/>
      <c r="I193" s="982"/>
    </row>
    <row r="194" spans="1:9" ht="21.95" customHeight="1">
      <c r="A194" s="175"/>
      <c r="B194" s="257"/>
      <c r="C194" s="252"/>
      <c r="D194" s="252"/>
      <c r="E194" s="252"/>
      <c r="F194" s="258"/>
      <c r="G194" s="258"/>
      <c r="H194" s="258"/>
      <c r="I194" s="258"/>
    </row>
    <row r="195" spans="1:9" ht="21.95" customHeight="1">
      <c r="A195" s="175"/>
      <c r="B195" s="856" t="s">
        <v>449</v>
      </c>
      <c r="C195" s="856"/>
      <c r="D195" s="856"/>
      <c r="E195" s="856"/>
      <c r="F195" s="856" t="s">
        <v>449</v>
      </c>
      <c r="G195" s="856"/>
      <c r="H195" s="856"/>
      <c r="I195" s="856"/>
    </row>
    <row r="196" spans="1:9" ht="21.95" customHeight="1">
      <c r="A196" s="175"/>
      <c r="B196" s="247"/>
      <c r="C196" s="252"/>
      <c r="D196" s="252"/>
      <c r="E196" s="252"/>
      <c r="F196" s="247"/>
      <c r="G196" s="252"/>
      <c r="H196" s="252"/>
      <c r="I196" s="252"/>
    </row>
    <row r="197" spans="1:9" ht="21.95" customHeight="1">
      <c r="A197" s="175"/>
      <c r="B197" s="247"/>
      <c r="C197" s="252"/>
      <c r="D197" s="252"/>
      <c r="E197" s="252"/>
      <c r="F197" s="247"/>
      <c r="G197" s="252"/>
      <c r="H197" s="252"/>
      <c r="I197" s="252"/>
    </row>
    <row r="198" spans="1:9" ht="24.75" customHeight="1">
      <c r="A198" s="175"/>
      <c r="B198" s="250" t="s">
        <v>450</v>
      </c>
      <c r="C198" s="259"/>
      <c r="D198" s="250"/>
      <c r="E198" s="250"/>
      <c r="F198" s="983" t="str">
        <f>"Name : "&amp; 'Names of Bidder'!D32</f>
        <v xml:space="preserve">Name : </v>
      </c>
      <c r="G198" s="984"/>
      <c r="H198" s="984"/>
      <c r="I198" s="984"/>
    </row>
    <row r="199" spans="1:9" ht="21.95" customHeight="1">
      <c r="A199" s="175"/>
      <c r="B199" s="250" t="s">
        <v>5</v>
      </c>
      <c r="C199" s="259"/>
      <c r="D199" s="250"/>
      <c r="E199" s="250"/>
      <c r="F199" s="983" t="str">
        <f>"Designation : " &amp; 'Names of Bidder'!D33</f>
        <v xml:space="preserve">Designation : </v>
      </c>
      <c r="G199" s="984"/>
      <c r="H199" s="984"/>
      <c r="I199" s="984"/>
    </row>
    <row r="200" spans="1:9" ht="21.95" customHeight="1">
      <c r="A200" s="175"/>
      <c r="B200" s="256"/>
      <c r="C200" s="252"/>
      <c r="D200" s="252"/>
      <c r="E200" s="252"/>
      <c r="F200" s="256"/>
      <c r="G200" s="252"/>
      <c r="H200" s="252"/>
      <c r="I200" s="252"/>
    </row>
    <row r="201" spans="1:9" ht="21.95" customHeight="1">
      <c r="A201" s="175"/>
      <c r="B201" s="856" t="s">
        <v>451</v>
      </c>
      <c r="C201" s="856"/>
      <c r="D201" s="856"/>
      <c r="E201" s="856"/>
      <c r="F201" s="856" t="s">
        <v>451</v>
      </c>
      <c r="G201" s="856"/>
      <c r="H201" s="856"/>
      <c r="I201" s="856"/>
    </row>
    <row r="202" spans="1:9" ht="21.95" customHeight="1">
      <c r="A202" s="175"/>
      <c r="B202" s="250" t="s">
        <v>450</v>
      </c>
      <c r="C202" s="250"/>
      <c r="D202" s="250"/>
      <c r="E202" s="250"/>
      <c r="F202" s="250" t="s">
        <v>450</v>
      </c>
      <c r="G202" s="256"/>
      <c r="H202" s="256"/>
      <c r="I202" s="256"/>
    </row>
    <row r="203" spans="1:9" ht="21.95" customHeight="1">
      <c r="A203" s="175"/>
      <c r="B203" s="250" t="s">
        <v>5</v>
      </c>
      <c r="C203" s="250"/>
      <c r="D203" s="250"/>
      <c r="E203" s="250"/>
      <c r="F203" s="250" t="s">
        <v>5</v>
      </c>
      <c r="G203" s="175"/>
      <c r="H203" s="175"/>
      <c r="I203" s="175"/>
    </row>
    <row r="204" spans="1:9" ht="21.95" customHeight="1">
      <c r="A204" s="175"/>
      <c r="B204" s="175"/>
      <c r="C204" s="175"/>
      <c r="D204" s="175"/>
      <c r="E204" s="175"/>
      <c r="F204" s="175"/>
      <c r="G204" s="175"/>
      <c r="H204" s="175"/>
      <c r="I204" s="175"/>
    </row>
    <row r="205" spans="1:9" ht="21.95" customHeight="1">
      <c r="A205" s="175"/>
      <c r="B205" s="856" t="s">
        <v>451</v>
      </c>
      <c r="C205" s="856"/>
      <c r="D205" s="856"/>
      <c r="E205" s="856"/>
      <c r="F205" s="856" t="s">
        <v>451</v>
      </c>
      <c r="G205" s="856"/>
      <c r="H205" s="856"/>
      <c r="I205" s="856"/>
    </row>
    <row r="206" spans="1:9" ht="21.95" customHeight="1">
      <c r="A206" s="175"/>
      <c r="B206" s="250" t="s">
        <v>450</v>
      </c>
      <c r="C206" s="250"/>
      <c r="D206" s="250"/>
      <c r="E206" s="250"/>
      <c r="F206" s="250" t="s">
        <v>450</v>
      </c>
      <c r="G206" s="256"/>
      <c r="H206" s="256"/>
      <c r="I206" s="256"/>
    </row>
    <row r="207" spans="1:9" ht="21.95" customHeight="1">
      <c r="A207" s="175"/>
      <c r="B207" s="250" t="s">
        <v>5</v>
      </c>
      <c r="C207" s="250"/>
      <c r="D207" s="250"/>
      <c r="E207" s="250"/>
      <c r="F207" s="250" t="s">
        <v>5</v>
      </c>
      <c r="G207" s="175"/>
      <c r="H207" s="175"/>
      <c r="I207" s="175"/>
    </row>
    <row r="208" spans="1:9" ht="21.95" customHeight="1">
      <c r="A208" s="175"/>
      <c r="B208" s="250"/>
      <c r="C208" s="250"/>
      <c r="D208" s="250"/>
      <c r="E208" s="250"/>
      <c r="F208" s="250"/>
      <c r="G208" s="175"/>
      <c r="H208" s="175"/>
      <c r="I208" s="175"/>
    </row>
    <row r="209" spans="1:9" ht="21.95" customHeight="1">
      <c r="A209" s="175"/>
      <c r="B209" s="250"/>
      <c r="C209" s="250"/>
      <c r="D209" s="250"/>
      <c r="E209" s="250"/>
      <c r="F209" s="250"/>
      <c r="G209" s="175"/>
      <c r="H209" s="175"/>
      <c r="I209" s="175"/>
    </row>
    <row r="210" spans="1:9" ht="21.95" customHeight="1">
      <c r="A210" s="175"/>
      <c r="B210" s="250"/>
      <c r="C210" s="250"/>
      <c r="D210" s="250"/>
      <c r="E210" s="250"/>
      <c r="F210" s="250"/>
      <c r="G210" s="175"/>
      <c r="H210" s="175"/>
      <c r="I210" s="175"/>
    </row>
    <row r="211" spans="1:9" ht="21.95" customHeight="1">
      <c r="A211" s="175"/>
      <c r="B211" s="250"/>
      <c r="C211" s="250"/>
      <c r="D211" s="250"/>
      <c r="E211" s="250"/>
      <c r="F211" s="250"/>
      <c r="G211" s="175"/>
      <c r="H211" s="175"/>
      <c r="I211" s="175"/>
    </row>
    <row r="212" spans="1:9" ht="21.95" customHeight="1">
      <c r="A212" s="175"/>
      <c r="B212" s="250"/>
      <c r="C212" s="250"/>
      <c r="D212" s="250"/>
      <c r="E212" s="250"/>
      <c r="F212" s="250"/>
      <c r="G212" s="175"/>
      <c r="H212" s="175"/>
      <c r="I212" s="175"/>
    </row>
    <row r="213" spans="1:9" ht="21.95" customHeight="1">
      <c r="A213" s="175"/>
      <c r="B213" s="250"/>
      <c r="C213" s="250"/>
      <c r="D213" s="250"/>
      <c r="E213" s="250"/>
      <c r="F213" s="250"/>
      <c r="G213" s="175"/>
      <c r="H213" s="175"/>
      <c r="I213" s="175"/>
    </row>
    <row r="214" spans="1:9" ht="21.95" customHeight="1">
      <c r="A214" s="175"/>
      <c r="B214" s="250"/>
      <c r="C214" s="250"/>
      <c r="D214" s="250"/>
      <c r="E214" s="250"/>
      <c r="F214" s="250"/>
      <c r="G214" s="175"/>
      <c r="H214" s="175"/>
      <c r="I214" s="175"/>
    </row>
    <row r="215" spans="1:9" ht="21.95" customHeight="1">
      <c r="A215" s="175"/>
      <c r="B215" s="250"/>
      <c r="C215" s="250"/>
      <c r="D215" s="250"/>
      <c r="E215" s="250"/>
      <c r="F215" s="250"/>
      <c r="G215" s="175"/>
      <c r="H215" s="175"/>
      <c r="I215" s="175"/>
    </row>
    <row r="216" spans="1:9" ht="21.95" customHeight="1">
      <c r="A216" s="175"/>
      <c r="B216" s="250"/>
      <c r="C216" s="250"/>
      <c r="D216" s="250"/>
      <c r="E216" s="250"/>
      <c r="F216" s="250"/>
      <c r="G216" s="175"/>
      <c r="H216" s="175"/>
      <c r="I216" s="175"/>
    </row>
    <row r="217" spans="1:9" ht="21.95" customHeight="1">
      <c r="A217" s="175"/>
      <c r="B217" s="250"/>
      <c r="C217" s="250"/>
      <c r="D217" s="250"/>
      <c r="E217" s="250"/>
      <c r="F217" s="250"/>
      <c r="G217" s="175"/>
      <c r="H217" s="175"/>
      <c r="I217" s="175"/>
    </row>
    <row r="218" spans="1:9" ht="21.95" customHeight="1">
      <c r="A218" s="175"/>
      <c r="B218" s="250"/>
      <c r="C218" s="250"/>
      <c r="D218" s="250"/>
      <c r="E218" s="250"/>
      <c r="F218" s="250"/>
      <c r="G218" s="175"/>
      <c r="H218" s="175"/>
      <c r="I218" s="175"/>
    </row>
    <row r="219" spans="1:9" ht="21.95" customHeight="1">
      <c r="A219" s="175"/>
      <c r="B219" s="250"/>
      <c r="C219" s="250"/>
      <c r="D219" s="250"/>
      <c r="E219" s="250"/>
      <c r="F219" s="250"/>
      <c r="G219" s="175"/>
      <c r="H219" s="175"/>
      <c r="I219" s="175"/>
    </row>
    <row r="220" spans="1:9" ht="15.75" customHeight="1">
      <c r="A220" s="175"/>
      <c r="B220" s="250"/>
      <c r="C220" s="250"/>
      <c r="D220" s="250"/>
      <c r="E220" s="250"/>
      <c r="F220" s="250"/>
      <c r="G220" s="175"/>
      <c r="H220" s="175"/>
      <c r="I220" s="175"/>
    </row>
    <row r="221" spans="1:9" ht="15.75">
      <c r="A221" s="260"/>
      <c r="B221" s="260"/>
      <c r="C221" s="260"/>
      <c r="D221" s="260"/>
      <c r="E221" s="260"/>
      <c r="F221" s="260"/>
      <c r="G221" s="260"/>
      <c r="H221" s="260"/>
      <c r="I221" s="260"/>
    </row>
    <row r="222" spans="1:9" ht="15.75">
      <c r="A222" s="250" t="s">
        <v>410</v>
      </c>
      <c r="B222" s="250"/>
      <c r="C222" s="250"/>
      <c r="D222" s="250"/>
      <c r="E222" s="250"/>
      <c r="F222" s="250"/>
      <c r="G222" s="250"/>
      <c r="H222" s="250"/>
      <c r="I222" s="251" t="s">
        <v>452</v>
      </c>
    </row>
    <row r="223" spans="1:9" ht="15.75">
      <c r="A223" s="175"/>
      <c r="B223" s="175"/>
      <c r="C223" s="175"/>
      <c r="D223" s="175"/>
      <c r="E223" s="175"/>
      <c r="F223" s="175"/>
      <c r="G223" s="175"/>
      <c r="H223" s="175"/>
      <c r="I223" s="175"/>
    </row>
    <row r="224" spans="1:9" ht="15.75">
      <c r="A224" s="175"/>
      <c r="B224" s="175"/>
      <c r="C224" s="175"/>
      <c r="D224" s="175"/>
      <c r="E224" s="175"/>
      <c r="F224" s="175"/>
      <c r="G224" s="175"/>
      <c r="H224" s="175"/>
      <c r="I224" s="175"/>
    </row>
    <row r="225" spans="1:9" ht="15.75">
      <c r="A225" s="175"/>
      <c r="B225" s="175"/>
      <c r="C225" s="175"/>
      <c r="D225" s="175"/>
      <c r="E225" s="175"/>
      <c r="F225" s="175"/>
      <c r="G225" s="175"/>
      <c r="H225" s="175"/>
      <c r="I225" s="175"/>
    </row>
    <row r="226" spans="1:9" ht="15.75">
      <c r="A226" s="175"/>
      <c r="B226" s="175"/>
      <c r="C226" s="175"/>
      <c r="D226" s="175"/>
      <c r="E226" s="175"/>
      <c r="F226" s="175"/>
      <c r="G226" s="175"/>
      <c r="H226" s="175"/>
      <c r="I226" s="175"/>
    </row>
    <row r="227" spans="1:9" ht="15.75">
      <c r="A227" s="175"/>
      <c r="B227" s="175"/>
      <c r="C227" s="175"/>
      <c r="D227" s="175"/>
      <c r="E227" s="175"/>
      <c r="F227" s="175"/>
      <c r="G227" s="175"/>
      <c r="H227" s="175"/>
      <c r="I227" s="175"/>
    </row>
    <row r="228" spans="1:9" ht="15.75">
      <c r="A228" s="175"/>
      <c r="B228" s="175"/>
      <c r="C228" s="175"/>
      <c r="D228" s="175"/>
      <c r="E228" s="175"/>
      <c r="F228" s="175"/>
      <c r="G228" s="175"/>
      <c r="H228" s="175"/>
      <c r="I228" s="175"/>
    </row>
    <row r="229" spans="1:9" ht="15.75">
      <c r="A229" s="175"/>
      <c r="B229" s="175"/>
      <c r="C229" s="175"/>
      <c r="D229" s="175"/>
      <c r="E229" s="175"/>
      <c r="F229" s="175"/>
      <c r="G229" s="175"/>
      <c r="H229" s="175"/>
      <c r="I229" s="175"/>
    </row>
    <row r="230" spans="1:9" ht="15.75">
      <c r="A230" s="175"/>
      <c r="B230" s="175"/>
      <c r="C230" s="175"/>
      <c r="D230" s="175"/>
      <c r="E230" s="175"/>
      <c r="F230" s="175"/>
      <c r="G230" s="175"/>
      <c r="H230" s="175"/>
      <c r="I230" s="175"/>
    </row>
    <row r="231" spans="1:9" ht="15.75">
      <c r="A231" s="175"/>
      <c r="B231" s="175"/>
      <c r="C231" s="175"/>
      <c r="D231" s="175"/>
      <c r="E231" s="175"/>
      <c r="F231" s="175"/>
      <c r="G231" s="175"/>
      <c r="H231" s="175"/>
      <c r="I231" s="175"/>
    </row>
    <row r="232" spans="1:9" ht="15.75">
      <c r="A232" s="175"/>
      <c r="B232" s="175"/>
      <c r="C232" s="175"/>
      <c r="D232" s="175"/>
      <c r="E232" s="175"/>
      <c r="F232" s="175"/>
      <c r="G232" s="175"/>
      <c r="H232" s="175"/>
      <c r="I232" s="175"/>
    </row>
    <row r="233" spans="1:9" ht="15.75">
      <c r="A233" s="175"/>
      <c r="B233" s="175"/>
      <c r="C233" s="175"/>
      <c r="D233" s="175"/>
      <c r="E233" s="175"/>
      <c r="F233" s="175"/>
      <c r="G233" s="175"/>
      <c r="H233" s="175"/>
      <c r="I233" s="175"/>
    </row>
    <row r="234" spans="1:9" ht="15.75">
      <c r="A234" s="175"/>
      <c r="B234" s="175"/>
      <c r="C234" s="175"/>
      <c r="D234" s="175"/>
      <c r="E234" s="175"/>
      <c r="F234" s="175"/>
      <c r="G234" s="175"/>
      <c r="H234" s="175"/>
      <c r="I234" s="175"/>
    </row>
    <row r="235" spans="1:9" ht="15.75">
      <c r="A235" s="175"/>
      <c r="B235" s="175"/>
      <c r="C235" s="175"/>
      <c r="D235" s="175"/>
      <c r="E235" s="175"/>
      <c r="F235" s="175"/>
      <c r="G235" s="175"/>
      <c r="H235" s="175"/>
      <c r="I235" s="175"/>
    </row>
  </sheetData>
  <sheetProtection algorithmName="SHA-512" hashValue="uT/mkd0HK65cICdQJSCj45Z3dNK/RCWXd5sUVCsRGqkhlTlu1Z6UP+Q6aC8vRnLFKofGEPW76tIfSaJoMojg5A==" saltValue="sIzVvkWQI1/bm3IbIQuvqA==" spinCount="100000" sheet="1" formatColumns="0" formatRows="0" selectLockedCells="1"/>
  <customSheetViews>
    <customSheetView guid="{298F032C-06C2-4CBE-91F6-31626F220A05}" scale="120" showPageBreaks="1" showGridLines="0" printArea="1" view="pageBreakPreview" topLeftCell="A21">
      <selection activeCell="K182" sqref="K18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1"/>
      <headerFooter alignWithMargins="0">
        <oddFooter>&amp;C&amp;A</oddFooter>
      </headerFooter>
    </customSheetView>
    <customSheetView guid="{345DC493-E4B0-4F0D-8EB4-6A65D801E281}" scale="120" showPageBreaks="1" showGridLines="0" printArea="1" view="pageBreakPreview">
      <selection activeCell="A45" sqref="A45:I45"/>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
      <headerFooter alignWithMargins="0">
        <oddFooter>&amp;C&amp;A</oddFooter>
      </headerFooter>
    </customSheetView>
    <customSheetView guid="{35C772BD-8F05-4A18-BEC8-6AF744E22539}" scale="120" showPageBreaks="1" showGridLines="0" printArea="1" view="pageBreakPreview" topLeftCell="A40">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3"/>
      <headerFooter alignWithMargins="0">
        <oddFooter>&amp;C&amp;A</oddFooter>
      </headerFooter>
    </customSheetView>
    <customSheetView guid="{FC200EB0-6614-47DB-96CE-7610471486D9}" scale="120" showPageBreaks="1" showGridLines="0" printArea="1" view="pageBreakPreview" topLeftCell="A163">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4"/>
      <headerFooter alignWithMargins="0">
        <oddFooter>&amp;C&amp;A</oddFooter>
      </headerFooter>
    </customSheetView>
    <customSheetView guid="{010B040B-83D1-42E5-9354-A9BE9113BDAC}" scale="120" showPageBreaks="1" showGridLines="0" printArea="1" view="pageBreakPreview">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5"/>
      <headerFooter alignWithMargins="0">
        <oddFooter>&amp;C&amp;A</oddFooter>
      </headerFooter>
    </customSheetView>
    <customSheetView guid="{77353208-2D17-4D2E-ADE3-4F168F350B73}" scale="120" showPageBreaks="1" showGridLines="0" printArea="1" view="pageBreakPreview">
      <selection activeCell="L6" sqref="L6"/>
      <rowBreaks count="8" manualBreakCount="8">
        <brk id="49" max="8" man="1"/>
        <brk id="75"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6"/>
      <headerFooter alignWithMargins="0">
        <oddFooter>&amp;C&amp;A</oddFooter>
      </headerFooter>
    </customSheetView>
    <customSheetView guid="{1F125E51-1799-42D0-B41E-DC039BB17D59}" scale="120" showPageBreaks="1" showGridLines="0" printArea="1" view="pageBreakPreview" topLeftCell="A145">
      <selection activeCell="M46" sqref="M46"/>
      <rowBreaks count="8" manualBreakCount="8">
        <brk id="49" max="8" man="1"/>
        <brk id="75"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7"/>
      <headerFooter alignWithMargins="0">
        <oddFooter>&amp;C&amp;A</oddFooter>
      </headerFooter>
    </customSheetView>
    <customSheetView guid="{14C32814-5A59-4863-9FB1-822FBB75D7D1}" showPageBreaks="1" showGridLines="0" printArea="1" view="pageBreakPreview" topLeftCell="A16">
      <selection activeCell="C79" sqref="C79:I79"/>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8"/>
      <headerFooter alignWithMargins="0">
        <oddFooter>&amp;C&amp;A</oddFooter>
      </headerFooter>
    </customSheetView>
    <customSheetView guid="{AA750348-930C-43DE-ADD0-8D60980F5013}" showPageBreaks="1" showGridLines="0" printArea="1" view="pageBreakPreview" topLeftCell="A67">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9"/>
      <headerFooter alignWithMargins="0">
        <oddFooter>&amp;C&amp;A</oddFooter>
      </headerFooter>
    </customSheetView>
    <customSheetView guid="{CFBF18EC-8277-4311-991B-395AF21BB33B}" showPageBreaks="1" showGridLines="0" printArea="1" view="pageBreakPreview" topLeftCell="A67">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0"/>
      <headerFooter alignWithMargins="0">
        <oddFooter>&amp;C&amp;A</oddFooter>
      </headerFooter>
    </customSheetView>
    <customSheetView guid="{82C64B11-1F50-45B5-B7BB-9F1DC733C833}" showPageBreaks="1" printArea="1" view="pageBreakPreview" topLeftCell="A46">
      <selection activeCell="B75" sqref="B75:C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1"/>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2"/>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75" right="0.75" top="0.68" bottom="0.19" header="0.5" footer="0.15"/>
      <printOptions horizontalCentered="1"/>
      <pageSetup paperSize="9" orientation="portrait" r:id="rId13"/>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75" right="0.75" top="0.68" bottom="0.19" header="0.5" footer="0.15"/>
      <printOptions horizontalCentered="1"/>
      <pageSetup paperSize="9" orientation="portrait" r:id="rId14"/>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75" right="0.75" top="0.68" bottom="0.19" header="0.5" footer="0.15"/>
      <printOptions horizontalCentered="1"/>
      <pageSetup paperSize="9" orientation="portrait" r:id="rId15"/>
      <headerFooter alignWithMargins="0">
        <oddFooter>&amp;C&amp;A</oddFooter>
      </headerFooter>
    </customSheetView>
    <customSheetView guid="{DC28ED1E-3E35-4094-9C2B-5C0A1C1D459C}">
      <selection activeCell="K146" sqref="K146"/>
      <rowBreaks count="2" manualBreakCount="2">
        <brk id="92" max="8" man="1"/>
        <brk id="138" max="8" man="1"/>
      </rowBreaks>
      <pageMargins left="0.75" right="0.75" top="0.68" bottom="0.19" header="0.5" footer="0.15"/>
      <printOptions horizontalCentered="1"/>
      <pageSetup paperSize="9" orientation="portrait" r:id="rId16"/>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7"/>
      <headerFooter alignWithMargins="0">
        <oddFooter>&amp;C&amp;A</oddFooter>
      </headerFooter>
    </customSheetView>
    <customSheetView guid="{82E8A0F5-0020-4355-95CF-28601763A783}" showPageBreaks="1" printArea="1" view="pageBreakPreview" topLeftCell="A163">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8"/>
      <headerFooter alignWithMargins="0">
        <oddFooter>&amp;C&amp;A</oddFooter>
      </headerFooter>
    </customSheetView>
    <customSheetView guid="{44C1C443-3199-4288-884A-D16AF7B2CD69}" showPageBreaks="1" printArea="1" view="pageBreakPreview" topLeftCell="A61">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9"/>
      <headerFooter alignWithMargins="0">
        <oddFooter>&amp;C&amp;A</oddFooter>
      </headerFooter>
    </customSheetView>
    <customSheetView guid="{CB7CD015-9A92-451A-BEF4-2BC98E3768DD}" showPageBreaks="1" printArea="1" view="pageBreakPreview" topLeftCell="A61">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0"/>
      <headerFooter alignWithMargins="0">
        <oddFooter>&amp;C&amp;A</oddFooter>
      </headerFooter>
    </customSheetView>
    <customSheetView guid="{7A88FC7A-7690-48AB-B789-172043AFADC8}" showPageBreaks="1" printArea="1" view="pageBreakPreview" topLeftCell="A172">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1"/>
      <headerFooter alignWithMargins="0">
        <oddFooter>&amp;C&amp;A</oddFooter>
      </headerFooter>
    </customSheetView>
    <customSheetView guid="{1E2D7167-D6B7-4690-9A83-BF768C4223A4}" showPageBreaks="1" showGridLines="0" printArea="1" view="pageBreakPreview" topLeftCell="A67">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2"/>
      <headerFooter alignWithMargins="0">
        <oddFooter>&amp;C&amp;A</oddFooter>
      </headerFooter>
    </customSheetView>
    <customSheetView guid="{13A93EBF-985A-49FD-9FE0-DC75D238EC8C}" scale="120" showPageBreaks="1" showGridLines="0" printArea="1" view="pageBreakPreview" topLeftCell="A130">
      <selection activeCell="J68" sqref="J68"/>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3"/>
      <headerFooter alignWithMargins="0">
        <oddFooter>&amp;C&amp;A</oddFooter>
      </headerFooter>
    </customSheetView>
    <customSheetView guid="{BE615921-12B2-47E1-81BB-292B559B4C46}" scale="120" showPageBreaks="1" showGridLines="0" printArea="1" view="pageBreakPreview" topLeftCell="A49">
      <selection activeCell="A56" sqref="A56:I5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4"/>
      <headerFooter alignWithMargins="0">
        <oddFooter>&amp;C&amp;A</oddFooter>
      </headerFooter>
    </customSheetView>
    <customSheetView guid="{D05C69EC-C4A6-4AED-AFBA-A3044FD4B3FB}" scale="120" showPageBreaks="1" showGridLines="0" printArea="1" view="pageBreakPreview" topLeftCell="A19">
      <selection activeCell="M46" sqref="M4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5"/>
      <headerFooter alignWithMargins="0">
        <oddFooter>&amp;C&amp;A</oddFooter>
      </headerFooter>
    </customSheetView>
    <customSheetView guid="{8CF338B0-8CA3-4AF4-816D-CB7A6D8E33BC}" scale="120" showPageBreaks="1" showGridLines="0" printArea="1" view="pageBreakPreview" topLeftCell="A58">
      <selection activeCell="M46" sqref="M4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6"/>
      <headerFooter alignWithMargins="0">
        <oddFooter>&amp;C&amp;A</oddFooter>
      </headerFooter>
    </customSheetView>
    <customSheetView guid="{B07CB001-8FAF-40AD-8AD5-A65A64B33B35}" scale="120" showPageBreaks="1" showGridLines="0" printArea="1" view="pageBreakPreview">
      <selection activeCell="L6" sqref="L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7"/>
      <headerFooter alignWithMargins="0">
        <oddFooter>&amp;C&amp;A</oddFooter>
      </headerFooter>
    </customSheetView>
    <customSheetView guid="{4D67A8FB-66CE-4EFD-8932-C754BE25ED43}" scale="120" showPageBreaks="1" showGridLines="0" printArea="1" view="pageBreakPreview" topLeftCell="A10">
      <selection activeCell="L6" sqref="L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8"/>
      <headerFooter alignWithMargins="0">
        <oddFooter>&amp;C&amp;A</oddFooter>
      </headerFooter>
    </customSheetView>
    <customSheetView guid="{0D490C87-B003-4943-9825-ACE0B8E7CC06}" scale="120" showPageBreaks="1" showGridLines="0" printArea="1" view="pageBreakPreview" topLeftCell="A46">
      <selection activeCell="A50" sqref="A50:I50"/>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9"/>
      <headerFooter alignWithMargins="0">
        <oddFooter>&amp;C&amp;A</oddFooter>
      </headerFooter>
    </customSheetView>
    <customSheetView guid="{012A8702-091E-4FD1-8E26-12B65B8B3B8C}" scale="120" showPageBreaks="1" showGridLines="0" printArea="1" view="pageBreakPreview">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30"/>
      <headerFooter alignWithMargins="0">
        <oddFooter>&amp;C&amp;A</oddFooter>
      </headerFooter>
    </customSheetView>
    <customSheetView guid="{CD28740F-9825-447C-B887-B18F0232D126}" scale="120" showPageBreaks="1" showGridLines="0" printArea="1" view="pageBreakPreview">
      <selection activeCell="A45" sqref="A45:I45"/>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31"/>
      <headerFooter alignWithMargins="0">
        <oddFooter>&amp;C&amp;A</oddFooter>
      </headerFooter>
    </customSheetView>
    <customSheetView guid="{0064F3C0-5DFF-4992-B9AD-EC91C5FD9BD7}" scale="120" showPageBreaks="1" showGridLines="0" printArea="1" view="pageBreakPreview" topLeftCell="A21">
      <selection activeCell="K182" sqref="K18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32"/>
      <headerFooter alignWithMargins="0">
        <oddFooter>&amp;C&amp;A</oddFooter>
      </headerFooter>
    </customSheetView>
  </customSheetViews>
  <mergeCells count="124">
    <mergeCell ref="B201:E201"/>
    <mergeCell ref="F201:I201"/>
    <mergeCell ref="B205:E205"/>
    <mergeCell ref="F205:I205"/>
    <mergeCell ref="A186:D186"/>
    <mergeCell ref="E186:I186"/>
    <mergeCell ref="B189:I189"/>
    <mergeCell ref="B182:I182"/>
    <mergeCell ref="F193:I193"/>
    <mergeCell ref="B195:E195"/>
    <mergeCell ref="F198:I198"/>
    <mergeCell ref="F199:I199"/>
    <mergeCell ref="F195:I195"/>
    <mergeCell ref="B193:E193"/>
    <mergeCell ref="B161:I161"/>
    <mergeCell ref="A166:I166"/>
    <mergeCell ref="A168:I168"/>
    <mergeCell ref="A170:I170"/>
    <mergeCell ref="A185:D185"/>
    <mergeCell ref="E185:I185"/>
    <mergeCell ref="B180:I180"/>
    <mergeCell ref="B183:I183"/>
    <mergeCell ref="B163:I163"/>
    <mergeCell ref="B164:I164"/>
    <mergeCell ref="B172:I172"/>
    <mergeCell ref="B174:I174"/>
    <mergeCell ref="B176:I176"/>
    <mergeCell ref="B178:I178"/>
    <mergeCell ref="B159:I159"/>
    <mergeCell ref="B142:I142"/>
    <mergeCell ref="B143:I143"/>
    <mergeCell ref="B144:I144"/>
    <mergeCell ref="B145:I145"/>
    <mergeCell ref="B146:I146"/>
    <mergeCell ref="B148:I148"/>
    <mergeCell ref="B147:I147"/>
    <mergeCell ref="B149:I149"/>
    <mergeCell ref="B150:I150"/>
    <mergeCell ref="B152:I152"/>
    <mergeCell ref="A155:D155"/>
    <mergeCell ref="E155:I155"/>
    <mergeCell ref="A156:D156"/>
    <mergeCell ref="E156:I156"/>
    <mergeCell ref="B151:I151"/>
    <mergeCell ref="A126:I126"/>
    <mergeCell ref="A128:I128"/>
    <mergeCell ref="A130:I130"/>
    <mergeCell ref="B132:I132"/>
    <mergeCell ref="B134:I134"/>
    <mergeCell ref="A137:D137"/>
    <mergeCell ref="E137:I137"/>
    <mergeCell ref="A138:D138"/>
    <mergeCell ref="E138:I138"/>
    <mergeCell ref="A114:D114"/>
    <mergeCell ref="E114:I114"/>
    <mergeCell ref="A115:D115"/>
    <mergeCell ref="E115:I115"/>
    <mergeCell ref="B112:I112"/>
    <mergeCell ref="B118:I118"/>
    <mergeCell ref="A120:I120"/>
    <mergeCell ref="B122:I122"/>
    <mergeCell ref="B124:I124"/>
    <mergeCell ref="A95:I95"/>
    <mergeCell ref="B97:I97"/>
    <mergeCell ref="B99:I99"/>
    <mergeCell ref="B101:I101"/>
    <mergeCell ref="A103:I103"/>
    <mergeCell ref="B105:I105"/>
    <mergeCell ref="B107:I107"/>
    <mergeCell ref="A109:I109"/>
    <mergeCell ref="B111:I111"/>
    <mergeCell ref="C81:I81"/>
    <mergeCell ref="C83:I83"/>
    <mergeCell ref="C85:I85"/>
    <mergeCell ref="C87:I87"/>
    <mergeCell ref="A91:D91"/>
    <mergeCell ref="E91:I91"/>
    <mergeCell ref="A92:D92"/>
    <mergeCell ref="E92:I92"/>
    <mergeCell ref="C89:I89"/>
    <mergeCell ref="B90:I90"/>
    <mergeCell ref="B68:I68"/>
    <mergeCell ref="A70:I70"/>
    <mergeCell ref="B72:I72"/>
    <mergeCell ref="A74:D74"/>
    <mergeCell ref="E74:I74"/>
    <mergeCell ref="A75:D75"/>
    <mergeCell ref="E75:I75"/>
    <mergeCell ref="C77:I77"/>
    <mergeCell ref="C79:I79"/>
    <mergeCell ref="A58:I58"/>
    <mergeCell ref="B60:I60"/>
    <mergeCell ref="C62:I62"/>
    <mergeCell ref="C64:I64"/>
    <mergeCell ref="E47:I47"/>
    <mergeCell ref="A48:D48"/>
    <mergeCell ref="E48:I48"/>
    <mergeCell ref="A47:D47"/>
    <mergeCell ref="C66:I66"/>
    <mergeCell ref="A52:I52"/>
    <mergeCell ref="A56:I56"/>
    <mergeCell ref="A1:I1"/>
    <mergeCell ref="B2:I2"/>
    <mergeCell ref="B3:I3"/>
    <mergeCell ref="B4:I4"/>
    <mergeCell ref="B5:I5"/>
    <mergeCell ref="B6:I6"/>
    <mergeCell ref="A37:I37"/>
    <mergeCell ref="A50:I50"/>
    <mergeCell ref="A54:I54"/>
    <mergeCell ref="A40:I40"/>
    <mergeCell ref="A41:I41"/>
    <mergeCell ref="A42:I42"/>
    <mergeCell ref="A43:I43"/>
    <mergeCell ref="A44:I44"/>
    <mergeCell ref="A45:I45"/>
    <mergeCell ref="A31:I31"/>
    <mergeCell ref="A32:I32"/>
    <mergeCell ref="A33:I33"/>
    <mergeCell ref="A34:I34"/>
    <mergeCell ref="A35:I35"/>
    <mergeCell ref="A36:I36"/>
    <mergeCell ref="A38:I38"/>
    <mergeCell ref="A39:I39"/>
  </mergeCells>
  <printOptions horizontalCentered="1"/>
  <pageMargins left="0.75" right="0.75" top="0.68" bottom="0.19" header="0.5" footer="0.15"/>
  <pageSetup paperSize="9" scale="91" orientation="portrait" r:id="rId33"/>
  <headerFooter alignWithMargins="0">
    <oddFooter>&amp;C&amp;A</oddFooter>
  </headerFooter>
  <rowBreaks count="7" manualBreakCount="7">
    <brk id="49" max="8" man="1"/>
    <brk id="76" max="8" man="1"/>
    <brk id="94" max="8" man="1"/>
    <brk id="117" max="8" man="1"/>
    <brk id="140" max="8" man="1"/>
    <brk id="158" max="8" man="1"/>
    <brk id="187" max="8" man="1"/>
  </rowBreaks>
  <drawing r:id="rId34"/>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indexed="24"/>
  </sheetPr>
  <dimension ref="A1:AE116"/>
  <sheetViews>
    <sheetView showGridLines="0" view="pageBreakPreview" zoomScale="130" zoomScaleNormal="100" zoomScaleSheetLayoutView="130" workbookViewId="0">
      <selection activeCell="E20" sqref="E20"/>
    </sheetView>
  </sheetViews>
  <sheetFormatPr defaultRowHeight="16.5"/>
  <cols>
    <col min="1" max="1" width="12.140625" style="30" customWidth="1"/>
    <col min="2" max="2" width="20.5703125" style="30" customWidth="1"/>
    <col min="3" max="3" width="11.42578125" style="30" customWidth="1"/>
    <col min="4" max="4" width="14" style="30" customWidth="1"/>
    <col min="5" max="5" width="39.28515625" style="30" customWidth="1"/>
    <col min="6" max="6" width="0" style="213" hidden="1" customWidth="1"/>
    <col min="7" max="7" width="9.140625" style="213"/>
    <col min="8" max="8" width="0" style="213" hidden="1" customWidth="1"/>
    <col min="9" max="31" width="9.140625" style="213"/>
    <col min="32" max="16384" width="9.140625" style="26"/>
  </cols>
  <sheetData>
    <row r="1" spans="1:31">
      <c r="A1" s="22" t="str">
        <f>Basic!A3&amp;Basic!B3</f>
        <v>Specification No. :SR-I/C&amp;M/WC-4356(SR1/NT/W-AIS/DOM/B00/25/11800
(RFx: 5002004743)</v>
      </c>
      <c r="B1" s="23"/>
      <c r="C1" s="23"/>
      <c r="D1" s="23"/>
      <c r="E1" s="24" t="str">
        <f>"Attachment-15 "</f>
        <v xml:space="preserve">Attachment-15 </v>
      </c>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row>
    <row r="2" spans="1:31" ht="12" customHeight="1"/>
    <row r="3" spans="1:31" ht="99.75" customHeight="1">
      <c r="A3" s="855" t="str">
        <f>Basic!B1</f>
        <v xml:space="preserve">WC-4356: Augmentation of transformation capacity at 400/220KV Nagarjunasgar substation in Andhrapradesh by 1X500MVA, 400/220KV ICT(4th) and Conversion of 80MVAR fixed line reactor at Nellore end on Vijayawada- Nellore 400KV D/C line(line-2) to switchable line reactor along with NGR and its bypassing scheme </v>
      </c>
      <c r="B3" s="855"/>
      <c r="C3" s="855"/>
      <c r="D3" s="855"/>
      <c r="E3" s="855"/>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row>
    <row r="4" spans="1:31" ht="15.75" customHeight="1">
      <c r="A4" s="29"/>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row>
    <row r="5" spans="1:31" ht="47.25" customHeight="1">
      <c r="A5" s="1025" t="s">
        <v>648</v>
      </c>
      <c r="B5" s="1025"/>
      <c r="C5" s="1025"/>
      <c r="D5" s="1025"/>
      <c r="E5" s="1025"/>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row>
    <row r="6" spans="1:31" ht="15" customHeight="1">
      <c r="A6" s="33"/>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row>
    <row r="7" spans="1:31" ht="20.100000000000001" customHeight="1">
      <c r="A7" s="34"/>
      <c r="E7" s="14" t="str">
        <f>'Attach 3(JV)'!E7</f>
        <v>To:</v>
      </c>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row>
    <row r="8" spans="1:31" ht="36" customHeight="1">
      <c r="A8" s="636" t="str">
        <f>'Attach 3(JV)'!A7</f>
        <v>Bidder’s Name and Address :</v>
      </c>
      <c r="B8" s="636"/>
      <c r="C8" s="636"/>
      <c r="D8" s="636"/>
      <c r="E8" s="11" t="str">
        <f>'Attach 3(JV)'!E8</f>
        <v>Contract &amp; Materials Dept.,</v>
      </c>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row>
    <row r="9" spans="1:31" ht="20.100000000000001" customHeight="1">
      <c r="A9" s="12" t="s">
        <v>353</v>
      </c>
      <c r="B9" s="1026" t="str">
        <f>'Attach 3(JV)'!B9:D9</f>
        <v/>
      </c>
      <c r="C9" s="1026"/>
      <c r="D9" s="1026"/>
      <c r="E9" s="11" t="str">
        <f>'Attach 3(JV)'!E9</f>
        <v>Power Grid Corporation of India Ltd.,</v>
      </c>
      <c r="F9" s="212"/>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row>
    <row r="10" spans="1:31" ht="20.100000000000001" customHeight="1">
      <c r="A10" s="12" t="s">
        <v>354</v>
      </c>
      <c r="B10" s="640" t="str">
        <f>'Attach 3(JV)'!B10:D10</f>
        <v/>
      </c>
      <c r="C10" s="640"/>
      <c r="D10" s="640"/>
      <c r="E10" s="11" t="str">
        <f>'Attach 3(JV)'!E10</f>
        <v>Kavadiguda Main Road,</v>
      </c>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row>
    <row r="11" spans="1:31" ht="17.25" customHeight="1">
      <c r="B11" s="640" t="str">
        <f>'Attach 3(JV)'!B11:D11</f>
        <v/>
      </c>
      <c r="C11" s="640"/>
      <c r="D11" s="640"/>
      <c r="E11" s="11" t="str">
        <f>'Attach 3(JV)'!E11</f>
        <v>Secunderabad -500080.</v>
      </c>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row>
    <row r="12" spans="1:31" ht="17.25" customHeight="1">
      <c r="A12" s="33"/>
      <c r="B12" s="640" t="str">
        <f>'Attach 3(JV)'!B12</f>
        <v/>
      </c>
      <c r="C12" s="640"/>
      <c r="D12" s="640"/>
      <c r="E12" s="11"/>
      <c r="F12" s="212"/>
      <c r="G12" s="212"/>
      <c r="H12" s="212"/>
      <c r="I12" s="212"/>
      <c r="J12" s="212"/>
      <c r="K12" s="212"/>
      <c r="L12" s="212"/>
      <c r="M12" s="212"/>
      <c r="N12" s="212"/>
      <c r="O12" s="212"/>
      <c r="P12" s="212"/>
      <c r="Q12" s="212"/>
      <c r="R12" s="212"/>
      <c r="S12" s="212"/>
      <c r="T12" s="212"/>
      <c r="U12" s="212"/>
      <c r="V12" s="212"/>
      <c r="W12" s="212"/>
      <c r="X12" s="212"/>
      <c r="Y12" s="212"/>
      <c r="Z12" s="212"/>
      <c r="AA12" s="212"/>
      <c r="AB12" s="212"/>
      <c r="AC12" s="212"/>
      <c r="AD12" s="212"/>
      <c r="AE12" s="212"/>
    </row>
    <row r="13" spans="1:31" ht="13.5" customHeight="1">
      <c r="A13" s="33"/>
      <c r="B13" s="640"/>
      <c r="C13" s="640"/>
      <c r="D13" s="640"/>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row>
    <row r="14" spans="1:31" ht="17.25" customHeight="1">
      <c r="A14" s="30" t="s">
        <v>347</v>
      </c>
      <c r="F14" s="212"/>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row>
    <row r="15" spans="1:31" ht="8.25" hidden="1" customHeight="1">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row>
    <row r="16" spans="1:31" ht="56.25" customHeight="1">
      <c r="A16" s="214" t="s">
        <v>394</v>
      </c>
      <c r="B16" s="1019" t="s">
        <v>395</v>
      </c>
      <c r="C16" s="1019"/>
      <c r="D16" s="1019"/>
      <c r="E16" s="1019"/>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row>
    <row r="17" spans="1:31" ht="27" customHeight="1">
      <c r="A17" s="215"/>
      <c r="B17" s="1020" t="s">
        <v>651</v>
      </c>
      <c r="C17" s="1020"/>
      <c r="D17" s="1020"/>
      <c r="E17" s="1020"/>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row>
    <row r="18" spans="1:31" ht="15.75">
      <c r="A18" s="526"/>
      <c r="B18" s="988" t="s">
        <v>636</v>
      </c>
      <c r="C18" s="989"/>
      <c r="D18" s="990"/>
      <c r="E18" s="539"/>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row>
    <row r="19" spans="1:31" ht="18" customHeight="1">
      <c r="A19" s="54"/>
      <c r="B19" s="1022" t="s">
        <v>649</v>
      </c>
      <c r="C19" s="1023"/>
      <c r="D19" s="1024"/>
      <c r="E19" s="138"/>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row>
    <row r="20" spans="1:31" ht="36" customHeight="1">
      <c r="A20" s="54"/>
      <c r="B20" s="1027" t="s">
        <v>716</v>
      </c>
      <c r="C20" s="1028"/>
      <c r="D20" s="1029"/>
      <c r="E20" s="138"/>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row>
    <row r="21" spans="1:31" ht="35.25" customHeight="1">
      <c r="A21" s="527"/>
      <c r="B21" s="988" t="s">
        <v>650</v>
      </c>
      <c r="C21" s="989"/>
      <c r="D21" s="990"/>
      <c r="E21" s="138"/>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row>
    <row r="22" spans="1:31">
      <c r="B22" s="1021"/>
      <c r="C22" s="1021"/>
      <c r="D22" s="1021"/>
      <c r="E22" s="1021"/>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row>
    <row r="23" spans="1:31" ht="35.25" customHeight="1">
      <c r="A23" s="214" t="s">
        <v>396</v>
      </c>
      <c r="B23" s="1019" t="s">
        <v>131</v>
      </c>
      <c r="C23" s="1019"/>
      <c r="D23" s="1019"/>
      <c r="E23" s="1019"/>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row>
    <row r="24" spans="1:31" ht="36" customHeight="1">
      <c r="A24" s="201" t="s">
        <v>155</v>
      </c>
      <c r="B24" s="1001" t="s">
        <v>132</v>
      </c>
      <c r="C24" s="1001"/>
      <c r="D24" s="1001"/>
      <c r="E24" s="181" t="str">
        <f>B9</f>
        <v/>
      </c>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row>
    <row r="25" spans="1:31" ht="18.95" customHeight="1">
      <c r="A25" s="202" t="s">
        <v>156</v>
      </c>
      <c r="B25" s="992" t="s">
        <v>133</v>
      </c>
      <c r="C25" s="992"/>
      <c r="D25" s="992"/>
      <c r="E25" s="129"/>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row>
    <row r="26" spans="1:31" ht="18.95" customHeight="1">
      <c r="A26" s="203"/>
      <c r="B26" s="992" t="s">
        <v>134</v>
      </c>
      <c r="C26" s="992"/>
      <c r="D26" s="992"/>
      <c r="E26" s="196"/>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row>
    <row r="27" spans="1:31" ht="18.95" customHeight="1">
      <c r="A27" s="203"/>
      <c r="B27" s="992"/>
      <c r="C27" s="992"/>
      <c r="D27" s="992"/>
      <c r="E27" s="196"/>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c r="AE27" s="212"/>
    </row>
    <row r="28" spans="1:31" ht="18.95" customHeight="1">
      <c r="A28" s="203"/>
      <c r="B28" s="992"/>
      <c r="C28" s="992"/>
      <c r="D28" s="992"/>
      <c r="E28" s="196"/>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row>
    <row r="29" spans="1:31" ht="18.95" customHeight="1">
      <c r="A29" s="203"/>
      <c r="B29" s="992" t="s">
        <v>135</v>
      </c>
      <c r="C29" s="992"/>
      <c r="D29" s="992"/>
      <c r="E29" s="196"/>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row>
    <row r="30" spans="1:31" ht="18.95" customHeight="1">
      <c r="A30" s="203"/>
      <c r="B30" s="992"/>
      <c r="C30" s="992"/>
      <c r="D30" s="992"/>
      <c r="E30" s="270"/>
      <c r="F30" s="212"/>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row>
    <row r="31" spans="1:31" ht="18.95" customHeight="1">
      <c r="A31" s="203"/>
      <c r="B31" s="992"/>
      <c r="C31" s="992"/>
      <c r="D31" s="992"/>
      <c r="E31" s="270"/>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row>
    <row r="32" spans="1:31" ht="18.95" customHeight="1">
      <c r="A32" s="203"/>
      <c r="B32" s="992" t="s">
        <v>136</v>
      </c>
      <c r="C32" s="992"/>
      <c r="D32" s="992"/>
      <c r="E32" s="270"/>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row>
    <row r="33" spans="1:31" ht="18.95" customHeight="1">
      <c r="A33" s="203"/>
      <c r="B33" s="992"/>
      <c r="C33" s="992"/>
      <c r="D33" s="992"/>
      <c r="E33" s="196"/>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row>
    <row r="34" spans="1:31" ht="18.95" customHeight="1">
      <c r="A34" s="216"/>
      <c r="B34" s="997"/>
      <c r="C34" s="997"/>
      <c r="D34" s="997"/>
      <c r="E34" s="197"/>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row>
    <row r="35" spans="1:31" ht="18.95" customHeight="1">
      <c r="A35" s="202" t="s">
        <v>540</v>
      </c>
      <c r="B35" s="1018" t="s">
        <v>137</v>
      </c>
      <c r="C35" s="1018"/>
      <c r="D35" s="1018"/>
      <c r="E35" s="1013"/>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row>
    <row r="36" spans="1:31" ht="72.75" customHeight="1">
      <c r="A36" s="203"/>
      <c r="B36" s="1015" t="s">
        <v>138</v>
      </c>
      <c r="C36" s="1016"/>
      <c r="D36" s="1017"/>
      <c r="E36" s="1014"/>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row>
    <row r="37" spans="1:31" ht="96.75" customHeight="1">
      <c r="A37" s="200" t="s">
        <v>541</v>
      </c>
      <c r="B37" s="987" t="s">
        <v>539</v>
      </c>
      <c r="C37" s="987"/>
      <c r="D37" s="987"/>
      <c r="E37" s="138"/>
      <c r="F37" s="212">
        <f>IF(E37="Yes",1,0)</f>
        <v>0</v>
      </c>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row>
    <row r="38" spans="1:31" ht="69" customHeight="1">
      <c r="A38" s="200" t="s">
        <v>543</v>
      </c>
      <c r="B38" s="988" t="s">
        <v>544</v>
      </c>
      <c r="C38" s="989"/>
      <c r="D38" s="990"/>
      <c r="E38" s="360"/>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row>
    <row r="39" spans="1:31" ht="126.75" customHeight="1">
      <c r="A39" s="200" t="s">
        <v>560</v>
      </c>
      <c r="B39" s="988" t="s">
        <v>559</v>
      </c>
      <c r="C39" s="989"/>
      <c r="D39" s="990"/>
      <c r="E39" s="138"/>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row>
    <row r="40" spans="1:31" ht="17.100000000000001" customHeight="1">
      <c r="A40" s="200" t="s">
        <v>157</v>
      </c>
      <c r="B40" s="635" t="s">
        <v>139</v>
      </c>
      <c r="C40" s="635"/>
      <c r="D40" s="635"/>
      <c r="E40" s="361"/>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row>
    <row r="41" spans="1:31" ht="17.100000000000001" customHeight="1">
      <c r="A41" s="200" t="s">
        <v>158</v>
      </c>
      <c r="B41" s="1010" t="s">
        <v>521</v>
      </c>
      <c r="C41" s="1011"/>
      <c r="D41" s="1012"/>
      <c r="E41" s="93"/>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row>
    <row r="42" spans="1:31" ht="37.5" customHeight="1">
      <c r="A42" s="200" t="s">
        <v>519</v>
      </c>
      <c r="B42" s="1002" t="s">
        <v>522</v>
      </c>
      <c r="C42" s="1003"/>
      <c r="D42" s="1004"/>
      <c r="E42" s="93"/>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row>
    <row r="43" spans="1:31" ht="16.5" customHeight="1">
      <c r="A43" s="200"/>
      <c r="B43" s="1005" t="s">
        <v>523</v>
      </c>
      <c r="C43" s="1006"/>
      <c r="D43" s="1007"/>
      <c r="E43" s="354" t="s">
        <v>524</v>
      </c>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row>
    <row r="44" spans="1:31" ht="16.5" customHeight="1">
      <c r="A44" s="200" t="s">
        <v>21</v>
      </c>
      <c r="B44" s="895"/>
      <c r="C44" s="996"/>
      <c r="D44" s="896"/>
      <c r="E44" s="93"/>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row>
    <row r="45" spans="1:31" ht="16.5" customHeight="1">
      <c r="A45" s="200" t="s">
        <v>30</v>
      </c>
      <c r="B45" s="895"/>
      <c r="C45" s="996"/>
      <c r="D45" s="896"/>
      <c r="E45" s="93"/>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row>
    <row r="46" spans="1:31" ht="16.5" customHeight="1">
      <c r="A46" s="200" t="s">
        <v>498</v>
      </c>
      <c r="B46" s="895"/>
      <c r="C46" s="996"/>
      <c r="D46" s="896"/>
      <c r="E46" s="93"/>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row>
    <row r="47" spans="1:31" ht="53.25" customHeight="1">
      <c r="A47" s="200" t="s">
        <v>525</v>
      </c>
      <c r="B47" s="1002" t="s">
        <v>526</v>
      </c>
      <c r="C47" s="1003"/>
      <c r="D47" s="1004"/>
      <c r="E47" s="93"/>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row>
    <row r="48" spans="1:31" ht="16.5" customHeight="1">
      <c r="A48" s="200"/>
      <c r="B48" s="1005" t="s">
        <v>523</v>
      </c>
      <c r="C48" s="1006"/>
      <c r="D48" s="1007"/>
      <c r="E48" s="354" t="s">
        <v>524</v>
      </c>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row>
    <row r="49" spans="1:31" ht="16.5" customHeight="1">
      <c r="A49" s="200" t="s">
        <v>21</v>
      </c>
      <c r="B49" s="895"/>
      <c r="C49" s="996"/>
      <c r="D49" s="896"/>
      <c r="E49" s="93"/>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row>
    <row r="50" spans="1:31" ht="16.5" customHeight="1">
      <c r="A50" s="200" t="s">
        <v>30</v>
      </c>
      <c r="B50" s="895"/>
      <c r="C50" s="996"/>
      <c r="D50" s="896"/>
      <c r="E50" s="93"/>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row>
    <row r="51" spans="1:31" ht="17.100000000000001" customHeight="1">
      <c r="A51" s="200" t="s">
        <v>498</v>
      </c>
      <c r="B51" s="895"/>
      <c r="C51" s="996"/>
      <c r="D51" s="896"/>
      <c r="E51" s="93"/>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row>
    <row r="52" spans="1:31" ht="17.100000000000001" customHeight="1">
      <c r="A52" s="200" t="s">
        <v>545</v>
      </c>
      <c r="B52" s="895"/>
      <c r="C52" s="996"/>
      <c r="D52" s="896"/>
      <c r="E52" s="93"/>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row>
    <row r="53" spans="1:31" ht="17.100000000000001" customHeight="1">
      <c r="A53" s="200" t="s">
        <v>546</v>
      </c>
      <c r="B53" s="895"/>
      <c r="C53" s="996"/>
      <c r="D53" s="896"/>
      <c r="E53" s="93"/>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row>
    <row r="54" spans="1:31" ht="17.100000000000001" customHeight="1">
      <c r="A54" s="200" t="s">
        <v>159</v>
      </c>
      <c r="B54" s="635" t="s">
        <v>140</v>
      </c>
      <c r="C54" s="635"/>
      <c r="D54" s="635"/>
      <c r="E54" s="93"/>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row>
    <row r="55" spans="1:31" ht="17.100000000000001" customHeight="1">
      <c r="A55" s="49" t="s">
        <v>527</v>
      </c>
      <c r="B55" s="992" t="s">
        <v>141</v>
      </c>
      <c r="C55" s="992"/>
      <c r="D55" s="992"/>
      <c r="E55" s="93"/>
      <c r="F55" s="212"/>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c r="AD55" s="212"/>
      <c r="AE55" s="212"/>
    </row>
    <row r="56" spans="1:31" ht="17.100000000000001" customHeight="1">
      <c r="A56" s="128"/>
      <c r="B56" s="992"/>
      <c r="C56" s="992"/>
      <c r="D56" s="992"/>
      <c r="E56" s="196"/>
      <c r="F56" s="212"/>
      <c r="G56" s="212"/>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row>
    <row r="57" spans="1:31" ht="17.100000000000001" customHeight="1">
      <c r="A57" s="122"/>
      <c r="B57" s="997"/>
      <c r="C57" s="997"/>
      <c r="D57" s="997"/>
      <c r="E57" s="197"/>
      <c r="F57" s="21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row>
    <row r="58" spans="1:31" ht="17.100000000000001" customHeight="1">
      <c r="A58" s="128" t="s">
        <v>528</v>
      </c>
      <c r="B58" s="1009" t="s">
        <v>142</v>
      </c>
      <c r="C58" s="1009"/>
      <c r="D58" s="1009"/>
      <c r="E58" s="198"/>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row>
    <row r="59" spans="1:31" ht="17.100000000000001" customHeight="1">
      <c r="A59" s="128"/>
      <c r="B59" s="992" t="s">
        <v>172</v>
      </c>
      <c r="C59" s="992"/>
      <c r="D59" s="992"/>
      <c r="E59" s="196"/>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row>
    <row r="60" spans="1:31" ht="17.100000000000001" customHeight="1">
      <c r="A60" s="49" t="s">
        <v>529</v>
      </c>
      <c r="B60" s="993" t="s">
        <v>152</v>
      </c>
      <c r="C60" s="994"/>
      <c r="D60" s="995"/>
      <c r="E60" s="199"/>
      <c r="F60" s="212"/>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2"/>
    </row>
    <row r="61" spans="1:31" ht="17.100000000000001" customHeight="1">
      <c r="A61" s="128"/>
      <c r="B61" s="992" t="s">
        <v>143</v>
      </c>
      <c r="C61" s="992"/>
      <c r="D61" s="992"/>
      <c r="E61" s="196"/>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row>
    <row r="62" spans="1:31" ht="17.100000000000001" customHeight="1">
      <c r="A62" s="128"/>
      <c r="B62" s="992" t="s">
        <v>144</v>
      </c>
      <c r="C62" s="992"/>
      <c r="D62" s="992"/>
      <c r="E62" s="196"/>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row>
    <row r="63" spans="1:31" ht="17.100000000000001" customHeight="1">
      <c r="A63" s="122"/>
      <c r="B63" s="997" t="s">
        <v>145</v>
      </c>
      <c r="C63" s="997"/>
      <c r="D63" s="997"/>
      <c r="E63" s="197"/>
      <c r="F63" s="212"/>
      <c r="G63" s="212"/>
      <c r="H63" s="212"/>
      <c r="I63" s="212"/>
      <c r="J63" s="212"/>
      <c r="K63" s="212"/>
      <c r="L63" s="212"/>
      <c r="M63" s="212"/>
      <c r="N63" s="212"/>
      <c r="O63" s="212"/>
      <c r="P63" s="212"/>
      <c r="Q63" s="212"/>
      <c r="R63" s="212"/>
      <c r="S63" s="212"/>
      <c r="T63" s="212"/>
      <c r="U63" s="212"/>
      <c r="V63" s="212"/>
      <c r="W63" s="212"/>
      <c r="X63" s="212"/>
      <c r="Y63" s="212"/>
      <c r="Z63" s="212"/>
      <c r="AA63" s="212"/>
      <c r="AB63" s="212"/>
      <c r="AC63" s="212"/>
      <c r="AD63" s="212"/>
      <c r="AE63" s="212"/>
    </row>
    <row r="64" spans="1:31" ht="17.100000000000001" customHeight="1">
      <c r="A64" s="49" t="s">
        <v>160</v>
      </c>
      <c r="B64" s="1008" t="s">
        <v>146</v>
      </c>
      <c r="C64" s="1008"/>
      <c r="D64" s="1008"/>
      <c r="E64" s="199"/>
      <c r="F64" s="212"/>
      <c r="G64" s="212"/>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row>
    <row r="65" spans="1:31" ht="17.100000000000001" customHeight="1">
      <c r="A65" s="128"/>
      <c r="B65" s="992" t="s">
        <v>147</v>
      </c>
      <c r="C65" s="992"/>
      <c r="D65" s="992"/>
      <c r="E65" s="196"/>
      <c r="F65" s="212"/>
      <c r="G65" s="212"/>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c r="AE65" s="212"/>
    </row>
    <row r="66" spans="1:31" ht="17.100000000000001" customHeight="1">
      <c r="A66" s="128"/>
      <c r="B66" s="992" t="s">
        <v>148</v>
      </c>
      <c r="C66" s="992"/>
      <c r="D66" s="992"/>
      <c r="E66" s="196"/>
      <c r="F66" s="212"/>
      <c r="G66" s="212"/>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row>
    <row r="67" spans="1:31" ht="17.100000000000001" customHeight="1">
      <c r="A67" s="128"/>
      <c r="B67" s="992"/>
      <c r="C67" s="992"/>
      <c r="D67" s="992"/>
      <c r="E67" s="196"/>
      <c r="F67" s="212"/>
      <c r="G67" s="212"/>
      <c r="H67" s="212"/>
      <c r="I67" s="212"/>
      <c r="J67" s="212"/>
      <c r="K67" s="212"/>
      <c r="L67" s="212"/>
      <c r="M67" s="212"/>
      <c r="N67" s="212"/>
      <c r="O67" s="212"/>
      <c r="P67" s="212"/>
      <c r="Q67" s="212"/>
      <c r="R67" s="212"/>
      <c r="S67" s="212"/>
      <c r="T67" s="212"/>
      <c r="U67" s="212"/>
      <c r="V67" s="212"/>
      <c r="W67" s="212"/>
      <c r="X67" s="212"/>
      <c r="Y67" s="212"/>
      <c r="Z67" s="212"/>
      <c r="AA67" s="212"/>
      <c r="AB67" s="212"/>
      <c r="AC67" s="212"/>
      <c r="AD67" s="212"/>
      <c r="AE67" s="212"/>
    </row>
    <row r="68" spans="1:31" ht="17.100000000000001" customHeight="1">
      <c r="A68" s="128"/>
      <c r="B68" s="992"/>
      <c r="C68" s="992"/>
      <c r="D68" s="992"/>
      <c r="E68" s="196"/>
      <c r="F68" s="212"/>
      <c r="G68" s="212"/>
      <c r="H68" s="217">
        <v>2</v>
      </c>
      <c r="I68" s="212"/>
      <c r="J68" s="212"/>
      <c r="K68" s="212"/>
      <c r="L68" s="212"/>
      <c r="M68" s="212"/>
      <c r="N68" s="212"/>
      <c r="O68" s="212"/>
      <c r="P68" s="212"/>
      <c r="Q68" s="212"/>
      <c r="R68" s="212"/>
      <c r="S68" s="212"/>
      <c r="T68" s="212"/>
      <c r="U68" s="212"/>
      <c r="V68" s="212"/>
      <c r="W68" s="212"/>
      <c r="X68" s="212"/>
      <c r="Y68" s="212"/>
      <c r="Z68" s="212"/>
      <c r="AA68" s="212"/>
      <c r="AB68" s="212"/>
      <c r="AC68" s="212"/>
      <c r="AD68" s="212"/>
      <c r="AE68" s="212"/>
    </row>
    <row r="69" spans="1:31" ht="17.100000000000001" customHeight="1">
      <c r="A69" s="128"/>
      <c r="B69" s="992" t="s">
        <v>149</v>
      </c>
      <c r="C69" s="992"/>
      <c r="D69" s="992"/>
      <c r="E69" s="196"/>
      <c r="F69" s="212"/>
      <c r="G69" s="212"/>
      <c r="H69" s="212"/>
      <c r="I69" s="212"/>
      <c r="J69" s="212"/>
      <c r="K69" s="212"/>
      <c r="L69" s="212"/>
      <c r="M69" s="212"/>
      <c r="N69" s="212"/>
      <c r="O69" s="212"/>
      <c r="P69" s="212"/>
      <c r="Q69" s="212"/>
      <c r="R69" s="212"/>
      <c r="S69" s="212"/>
      <c r="T69" s="212"/>
      <c r="U69" s="212"/>
      <c r="V69" s="212"/>
      <c r="W69" s="212"/>
      <c r="X69" s="212"/>
      <c r="Y69" s="212"/>
      <c r="Z69" s="107"/>
      <c r="AA69" s="107"/>
      <c r="AB69" s="107"/>
    </row>
    <row r="70" spans="1:31" ht="17.100000000000001" customHeight="1">
      <c r="A70" s="128"/>
      <c r="B70" s="992" t="s">
        <v>150</v>
      </c>
      <c r="C70" s="992"/>
      <c r="D70" s="992"/>
      <c r="E70" s="196"/>
      <c r="Z70" s="107"/>
      <c r="AA70" s="107"/>
      <c r="AB70" s="107"/>
    </row>
    <row r="71" spans="1:31" ht="18.95" customHeight="1">
      <c r="A71" s="128"/>
      <c r="B71" s="998" t="s">
        <v>150</v>
      </c>
      <c r="C71" s="999"/>
      <c r="D71" s="1000"/>
      <c r="E71" s="128" t="str">
        <f>IF(H68=1,"Saving Account","Current Account")</f>
        <v>Current Account</v>
      </c>
      <c r="Z71" s="107"/>
      <c r="AA71" s="107"/>
      <c r="AB71" s="107"/>
    </row>
    <row r="72" spans="1:31" ht="33" customHeight="1">
      <c r="A72" s="100" t="s">
        <v>161</v>
      </c>
      <c r="B72" s="1001" t="s">
        <v>151</v>
      </c>
      <c r="C72" s="1001"/>
      <c r="D72" s="1001"/>
      <c r="E72" s="93"/>
    </row>
    <row r="73" spans="1:31" ht="48" customHeight="1">
      <c r="A73" s="100" t="s">
        <v>162</v>
      </c>
      <c r="B73" s="1001" t="s">
        <v>164</v>
      </c>
      <c r="C73" s="1001"/>
      <c r="D73" s="1001"/>
      <c r="E73" s="93"/>
    </row>
    <row r="74" spans="1:31" ht="46.5" customHeight="1">
      <c r="A74" s="916" t="s">
        <v>163</v>
      </c>
      <c r="B74" s="916"/>
      <c r="C74" s="916"/>
      <c r="D74" s="916"/>
      <c r="E74" s="916"/>
    </row>
    <row r="75" spans="1:31">
      <c r="A75" s="192"/>
      <c r="B75" s="192"/>
      <c r="C75" s="192"/>
      <c r="D75" s="192"/>
      <c r="E75" s="192"/>
    </row>
    <row r="76" spans="1:31" ht="23.25" customHeight="1">
      <c r="A76" s="362" t="s">
        <v>547</v>
      </c>
      <c r="B76"/>
      <c r="C76" s="192"/>
      <c r="D76" s="192"/>
      <c r="E76" s="192"/>
    </row>
    <row r="77" spans="1:31" ht="18.75" customHeight="1">
      <c r="A77" s="991" t="s">
        <v>548</v>
      </c>
      <c r="B77" s="991"/>
      <c r="C77" s="991"/>
      <c r="D77" s="991"/>
      <c r="E77" s="991"/>
    </row>
    <row r="78" spans="1:31" ht="34.5" customHeight="1">
      <c r="A78" s="5" t="s">
        <v>549</v>
      </c>
      <c r="B78" s="991" t="s">
        <v>550</v>
      </c>
      <c r="C78" s="991"/>
      <c r="D78" s="991"/>
      <c r="E78" s="991"/>
    </row>
    <row r="79" spans="1:31" ht="36.75" customHeight="1">
      <c r="A79" s="5" t="s">
        <v>520</v>
      </c>
      <c r="B79" s="985" t="s">
        <v>551</v>
      </c>
      <c r="C79" s="985"/>
      <c r="D79" s="985"/>
      <c r="E79" s="985"/>
    </row>
    <row r="80" spans="1:31" ht="36" customHeight="1">
      <c r="A80" s="5" t="s">
        <v>552</v>
      </c>
      <c r="B80" s="985" t="s">
        <v>553</v>
      </c>
      <c r="C80" s="985"/>
      <c r="D80" s="985"/>
      <c r="E80" s="985"/>
    </row>
    <row r="81" spans="1:5" ht="6.75" customHeight="1">
      <c r="A81" s="363"/>
      <c r="B81"/>
      <c r="C81" s="192"/>
      <c r="D81" s="192"/>
      <c r="E81" s="192"/>
    </row>
    <row r="82" spans="1:5" ht="50.25" customHeight="1">
      <c r="A82" s="986" t="s">
        <v>554</v>
      </c>
      <c r="B82" s="986"/>
      <c r="C82" s="986"/>
      <c r="D82" s="986"/>
      <c r="E82" s="986"/>
    </row>
    <row r="83" spans="1:5" ht="24.95" customHeight="1">
      <c r="A83" s="37" t="s">
        <v>6</v>
      </c>
      <c r="B83" s="72" t="str">
        <f>'Attach 3(JV)'!B24</f>
        <v/>
      </c>
      <c r="D83" s="60" t="s">
        <v>4</v>
      </c>
      <c r="E83" s="262" t="str">
        <f>'Attach 3(JV)'!E24</f>
        <v/>
      </c>
    </row>
    <row r="84" spans="1:5" ht="34.5" customHeight="1">
      <c r="A84" s="37" t="s">
        <v>7</v>
      </c>
      <c r="B84" s="262" t="str">
        <f>'Attach 3(JV)'!B25</f>
        <v/>
      </c>
      <c r="D84" s="60" t="s">
        <v>5</v>
      </c>
      <c r="E84" s="262" t="str">
        <f>'Attach 3(JV)'!E25</f>
        <v/>
      </c>
    </row>
    <row r="85" spans="1:5" ht="24.95" customHeight="1">
      <c r="D85" s="60"/>
      <c r="E85" s="39"/>
    </row>
    <row r="86" spans="1:5" ht="48" customHeight="1">
      <c r="A86" s="39"/>
    </row>
    <row r="87" spans="1:5" ht="96" customHeight="1"/>
    <row r="88" spans="1:5" ht="20.100000000000001" customHeight="1">
      <c r="A88" s="39"/>
    </row>
    <row r="89" spans="1:5" ht="46.5" customHeight="1"/>
    <row r="90" spans="1:5" ht="20.100000000000001" customHeight="1">
      <c r="A90" s="39"/>
    </row>
    <row r="91" spans="1:5" ht="20.100000000000001" customHeight="1"/>
    <row r="92" spans="1:5" ht="20.100000000000001" customHeight="1">
      <c r="A92" s="39"/>
    </row>
    <row r="93" spans="1:5" ht="20.100000000000001" customHeight="1"/>
    <row r="94" spans="1:5" ht="20.100000000000001" customHeight="1"/>
    <row r="95" spans="1:5" ht="20.100000000000001" customHeight="1"/>
    <row r="96" spans="1:5" ht="20.100000000000001" customHeight="1"/>
    <row r="112" ht="62.25" customHeight="1"/>
    <row r="114" ht="57" customHeight="1"/>
    <row r="116" ht="40.5" customHeight="1"/>
  </sheetData>
  <sheetProtection algorithmName="SHA-512" hashValue="Vun94g31G/iCP8IO1aQxtcOqepnCPl4XNwI7nK1ScInifZP/CU9bchzNHXVSMPJdijK27KI11ixblp+30qfGDg==" saltValue="wdX+8X7vmjLCeQCg9/T7bw==" spinCount="100000" sheet="1" formatColumns="0" formatRows="0" selectLockedCells="1"/>
  <customSheetViews>
    <customSheetView guid="{298F032C-06C2-4CBE-91F6-31626F220A05}" scale="130" showPageBreaks="1" showGridLines="0" printArea="1" hiddenRows="1" hiddenColumns="1" view="pageBreakPreview">
      <selection activeCell="E20" sqref="E20"/>
      <pageMargins left="0.75" right="0.63" top="0.57999999999999996" bottom="0.6" header="0.34" footer="0.35"/>
      <pageSetup orientation="portrait" r:id="rId1"/>
      <headerFooter alignWithMargins="0">
        <oddFooter>&amp;R&amp;"Book Antiqua,Bold"&amp;8 Page &amp;P of &amp;N</oddFooter>
      </headerFooter>
    </customSheetView>
    <customSheetView guid="{345DC493-E4B0-4F0D-8EB4-6A65D801E281}" scale="130" showPageBreaks="1" showGridLines="0" printArea="1" hiddenRows="1" hiddenColumns="1" view="pageBreakPreview" topLeftCell="A10">
      <selection activeCell="E20" sqref="E20"/>
      <pageMargins left="0.75" right="0.63" top="0.57999999999999996" bottom="0.6" header="0.34" footer="0.35"/>
      <pageSetup orientation="portrait" r:id="rId2"/>
      <headerFooter alignWithMargins="0">
        <oddFooter>&amp;R&amp;"Book Antiqua,Bold"&amp;8 Page &amp;P of &amp;N</oddFooter>
      </headerFooter>
    </customSheetView>
    <customSheetView guid="{35C772BD-8F05-4A18-BEC8-6AF744E22539}" showPageBreaks="1" showGridLines="0" printArea="1" hiddenRows="1" hiddenColumns="1" view="pageBreakPreview" topLeftCell="A16">
      <selection activeCell="E20" sqref="E20"/>
      <pageMargins left="0.75" right="0.63" top="0.57999999999999996" bottom="0.6" header="0.34" footer="0.35"/>
      <pageSetup orientation="portrait" r:id="rId3"/>
      <headerFooter alignWithMargins="0">
        <oddFooter>&amp;R&amp;"Book Antiqua,Bold"&amp;8 Page &amp;P of &amp;N</oddFooter>
      </headerFooter>
    </customSheetView>
    <customSheetView guid="{FC200EB0-6614-47DB-96CE-7610471486D9}" showPageBreaks="1" showGridLines="0" printArea="1" hiddenRows="1" hiddenColumns="1" view="pageBreakPreview">
      <selection activeCell="E19" sqref="E19"/>
      <pageMargins left="0.75" right="0.63" top="0.57999999999999996" bottom="0.6" header="0.34" footer="0.35"/>
      <pageSetup orientation="portrait" r:id="rId4"/>
      <headerFooter alignWithMargins="0">
        <oddFooter>&amp;R&amp;"Book Antiqua,Bold"&amp;8 Page &amp;P of &amp;N</oddFooter>
      </headerFooter>
    </customSheetView>
    <customSheetView guid="{010B040B-83D1-42E5-9354-A9BE9113BDAC}" showPageBreaks="1" showGridLines="0" printArea="1" hiddenRows="1" hiddenColumns="1" view="pageBreakPreview" topLeftCell="A64">
      <selection activeCell="E20" sqref="E20"/>
      <rowBreaks count="1" manualBreakCount="1">
        <brk id="31" max="4" man="1"/>
      </rowBreaks>
      <pageMargins left="0.75" right="0.63" top="0.57999999999999996" bottom="0.6" header="0.34" footer="0.35"/>
      <pageSetup scale="99" orientation="portrait" r:id="rId5"/>
      <headerFooter alignWithMargins="0">
        <oddFooter>&amp;R&amp;"Book Antiqua,Bold"&amp;8 Page &amp;P of &amp;N</oddFooter>
      </headerFooter>
    </customSheetView>
    <customSheetView guid="{77353208-2D17-4D2E-ADE3-4F168F350B73}" showPageBreaks="1" showGridLines="0" printArea="1" hiddenRows="1" hiddenColumns="1" view="pageBreakPreview">
      <selection activeCell="E19" sqref="E19"/>
      <rowBreaks count="3" manualBreakCount="3">
        <brk id="30" max="4" man="1"/>
        <brk id="31" max="4" man="1"/>
        <brk id="53" max="4" man="1"/>
      </rowBreaks>
      <pageMargins left="0.75" right="0.63" top="0.57999999999999996" bottom="0.6" header="0.34" footer="0.35"/>
      <pageSetup scale="99" orientation="portrait" r:id="rId6"/>
      <headerFooter alignWithMargins="0">
        <oddFooter>&amp;R&amp;"Book Antiqua,Bold"&amp;8 Page &amp;P of &amp;N</oddFooter>
      </headerFooter>
    </customSheetView>
    <customSheetView guid="{1F125E51-1799-42D0-B41E-DC039BB17D59}" showPageBreaks="1" showGridLines="0" printArea="1" hiddenRows="1" hiddenColumns="1" view="pageBreakPreview">
      <selection activeCell="E25" sqref="E25"/>
      <rowBreaks count="3" manualBreakCount="3">
        <brk id="30" max="4" man="1"/>
        <brk id="31" max="4" man="1"/>
        <brk id="53" max="4" man="1"/>
      </rowBreaks>
      <pageMargins left="0.75" right="0.63" top="0.57999999999999996" bottom="0.6" header="0.34" footer="0.35"/>
      <pageSetup scale="99" orientation="portrait" r:id="rId7"/>
      <headerFooter alignWithMargins="0">
        <oddFooter>&amp;R&amp;"Book Antiqua,Bold"&amp;8 Page &amp;P of &amp;N</oddFooter>
      </headerFooter>
    </customSheetView>
    <customSheetView guid="{14C32814-5A59-4863-9FB1-822FBB75D7D1}" showPageBreaks="1" showGridLines="0" printArea="1" hiddenRows="1" hiddenColumns="1" view="pageBreakPreview">
      <selection activeCell="E19" sqref="E19"/>
      <rowBreaks count="1" manualBreakCount="1">
        <brk id="31" max="4" man="1"/>
      </rowBreaks>
      <pageMargins left="0.75" right="0.63" top="0.57999999999999996" bottom="0.6" header="0.34" footer="0.35"/>
      <pageSetup scale="99" orientation="portrait" r:id="rId8"/>
      <headerFooter alignWithMargins="0">
        <oddFooter>&amp;R&amp;"Book Antiqua,Bold"&amp;8 Page &amp;P of &amp;N</oddFooter>
      </headerFooter>
    </customSheetView>
    <customSheetView guid="{AA750348-930C-43DE-ADD0-8D60980F5013}" showPageBreaks="1" showGridLines="0" printArea="1" hiddenRows="1" hiddenColumns="1" view="pageBreakPreview" topLeftCell="A7">
      <selection activeCell="E19" sqref="E19"/>
      <rowBreaks count="1" manualBreakCount="1">
        <brk id="33" max="4" man="1"/>
      </rowBreaks>
      <pageMargins left="0.75" right="0.63" top="0.57999999999999996" bottom="0.6" header="0.34" footer="0.35"/>
      <pageSetup scale="99" orientation="portrait" r:id="rId9"/>
      <headerFooter alignWithMargins="0">
        <oddFooter>&amp;R&amp;"Book Antiqua,Bold"&amp;8 Page &amp;P of &amp;N</oddFooter>
      </headerFooter>
    </customSheetView>
    <customSheetView guid="{CFBF18EC-8277-4311-991B-395AF21BB33B}" showPageBreaks="1" showGridLines="0" printArea="1" hiddenRows="1" hiddenColumns="1" view="pageBreakPreview" topLeftCell="A7">
      <selection activeCell="E19" sqref="E19"/>
      <rowBreaks count="1" manualBreakCount="1">
        <brk id="33" max="4" man="1"/>
      </rowBreaks>
      <pageMargins left="0.75" right="0.63" top="0.57999999999999996" bottom="0.6" header="0.34" footer="0.35"/>
      <pageSetup scale="99" orientation="portrait" r:id="rId10"/>
      <headerFooter alignWithMargins="0">
        <oddFooter>&amp;R&amp;"Book Antiqua,Bold"&amp;8 Page &amp;P of &amp;N</oddFooter>
      </headerFooter>
    </customSheetView>
    <customSheetView guid="{82C64B11-1F50-45B5-B7BB-9F1DC733C833}" showPageBreaks="1" showGridLines="0" printArea="1" hiddenRows="1" hiddenColumns="1" view="pageBreakPreview" topLeftCell="A10">
      <selection activeCell="B75" sqref="B75:C75"/>
      <rowBreaks count="1" manualBreakCount="1">
        <brk id="33" max="4" man="1"/>
      </rowBreaks>
      <pageMargins left="0.75" right="0.63" top="0.57999999999999996" bottom="0.6" header="0.34" footer="0.35"/>
      <pageSetup scale="99" orientation="portrait" r:id="rId11"/>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75" right="0.63" top="0.57999999999999996" bottom="0.6" header="0.34" footer="0.35"/>
      <pageSetup scale="99" orientation="portrait" r:id="rId12"/>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75" right="0.63" top="0.57999999999999996" bottom="0.6" header="0.34" footer="0.35"/>
      <pageSetup orientation="portrait" r:id="rId13"/>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75" right="0.63" top="0.57999999999999996" bottom="0.6" header="0.34" footer="0.35"/>
      <pageSetup orientation="portrait" r:id="rId14"/>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75" right="0.63" top="0.57999999999999996" bottom="0.6" header="0.34" footer="0.35"/>
      <pageSetup orientation="portrait" r:id="rId15"/>
      <headerFooter alignWithMargins="0">
        <oddFooter>&amp;R&amp;"Book Antiqua,Bold"&amp;8 Page &amp;P of &amp;N</oddFooter>
      </headerFooter>
    </customSheetView>
    <customSheetView guid="{43BCBF1E-CDCF-4541-8D79-87EDCECBC1FD}" showGridLines="0" hiddenRows="1" hiddenColumns="1">
      <selection activeCell="E19" sqref="E19"/>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75" right="0.63" top="0.57999999999999996" bottom="0.6" header="0.34" footer="0.35"/>
      <pageSetup orientation="portrait" r:id="rId17"/>
      <headerFooter alignWithMargins="0">
        <oddFooter>&amp;R&amp;"Book Antiqua,Bold"&amp;8 Page &amp;P of &amp;N</oddFooter>
      </headerFooter>
    </customSheetView>
    <customSheetView guid="{DC28ED1E-3E35-4094-9C2B-5C0A1C1D459C}" showGridLines="0" hiddenRows="1" hiddenColumns="1">
      <selection activeCell="E30" sqref="E30"/>
      <pageMargins left="0.75" right="0.63" top="0.57999999999999996" bottom="0.6" header="0.34" footer="0.35"/>
      <pageSetup orientation="portrait" r:id="rId18"/>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75" right="0.63" top="0.57999999999999996" bottom="0.6" header="0.34" footer="0.35"/>
      <pageSetup scale="99" orientation="portrait" r:id="rId19"/>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37">
      <selection activeCell="E19" sqref="E19"/>
      <rowBreaks count="1" manualBreakCount="1">
        <brk id="33" max="4" man="1"/>
      </rowBreaks>
      <pageMargins left="0.75" right="0.63" top="0.57999999999999996" bottom="0.6" header="0.34" footer="0.35"/>
      <pageSetup scale="99" orientation="portrait" r:id="rId20"/>
      <headerFooter alignWithMargins="0">
        <oddFooter>&amp;R&amp;"Book Antiqua,Bold"&amp;8 Page &amp;P of &amp;N</oddFooter>
      </headerFooter>
    </customSheetView>
    <customSheetView guid="{44C1C443-3199-4288-884A-D16AF7B2CD69}"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21"/>
      <headerFooter alignWithMargins="0">
        <oddFooter>&amp;R&amp;"Book Antiqua,Bold"&amp;8 Page &amp;P of &amp;N</oddFooter>
      </headerFooter>
    </customSheetView>
    <customSheetView guid="{CB7CD015-9A92-451A-BEF4-2BC98E3768DD}"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22"/>
      <headerFooter alignWithMargins="0">
        <oddFooter>&amp;R&amp;"Book Antiqua,Bold"&amp;8 Page &amp;P of &amp;N</oddFooter>
      </headerFooter>
    </customSheetView>
    <customSheetView guid="{7A88FC7A-7690-48AB-B789-172043AFADC8}" showPageBreaks="1" showGridLines="0" printArea="1" hiddenRows="1" hiddenColumns="1" view="pageBreakPreview" topLeftCell="A53">
      <selection activeCell="E71" sqref="E71"/>
      <rowBreaks count="1" manualBreakCount="1">
        <brk id="33" max="4" man="1"/>
      </rowBreaks>
      <pageMargins left="0.75" right="0.63" top="0.57999999999999996" bottom="0.6" header="0.34" footer="0.35"/>
      <pageSetup scale="99" orientation="portrait" r:id="rId23"/>
      <headerFooter alignWithMargins="0">
        <oddFooter>&amp;R&amp;"Book Antiqua,Bold"&amp;8 Page &amp;P of &amp;N</oddFooter>
      </headerFooter>
    </customSheetView>
    <customSheetView guid="{1E2D7167-D6B7-4690-9A83-BF768C4223A4}" showPageBreaks="1" showGridLines="0" printArea="1" hiddenRows="1" hiddenColumns="1" view="pageBreakPreview" topLeftCell="A7">
      <selection activeCell="E19" sqref="E19"/>
      <rowBreaks count="1" manualBreakCount="1">
        <brk id="33" max="4" man="1"/>
      </rowBreaks>
      <pageMargins left="0.75" right="0.63" top="0.57999999999999996" bottom="0.6" header="0.34" footer="0.35"/>
      <pageSetup scale="99" orientation="portrait" r:id="rId24"/>
      <headerFooter alignWithMargins="0">
        <oddFooter>&amp;R&amp;"Book Antiqua,Bold"&amp;8 Page &amp;P of &amp;N</oddFooter>
      </headerFooter>
    </customSheetView>
    <customSheetView guid="{13A93EBF-985A-49FD-9FE0-DC75D238EC8C}" showPageBreaks="1" showGridLines="0" printArea="1" hiddenRows="1" hiddenColumns="1" view="pageBreakPreview">
      <selection activeCell="E38" sqref="E38"/>
      <rowBreaks count="2" manualBreakCount="2">
        <brk id="31" max="4" man="1"/>
        <brk id="53" max="4" man="1"/>
      </rowBreaks>
      <pageMargins left="0.75" right="0.63" top="0.57999999999999996" bottom="0.6" header="0.34" footer="0.35"/>
      <pageSetup scale="99" orientation="portrait" r:id="rId25"/>
      <headerFooter alignWithMargins="0">
        <oddFooter>&amp;R&amp;"Book Antiqua,Bold"&amp;8 Page &amp;P of &amp;N</oddFooter>
      </headerFooter>
    </customSheetView>
    <customSheetView guid="{BE615921-12B2-47E1-81BB-292B559B4C46}" showPageBreaks="1" showGridLines="0" printArea="1" hiddenRows="1" hiddenColumns="1" view="pageBreakPreview" topLeftCell="A38">
      <selection activeCell="E62" sqref="E62"/>
      <rowBreaks count="2" manualBreakCount="2">
        <brk id="31" max="4" man="1"/>
        <brk id="53" max="4" man="1"/>
      </rowBreaks>
      <pageMargins left="0.75" right="0.63" top="0.57999999999999996" bottom="0.6" header="0.34" footer="0.35"/>
      <pageSetup scale="99" orientation="portrait" r:id="rId26"/>
      <headerFooter alignWithMargins="0">
        <oddFooter>&amp;R&amp;"Book Antiqua,Bold"&amp;8 Page &amp;P of &amp;N</oddFooter>
      </headerFooter>
    </customSheetView>
    <customSheetView guid="{D05C69EC-C4A6-4AED-AFBA-A3044FD4B3FB}" showPageBreaks="1" showGridLines="0" printArea="1" hiddenRows="1" hiddenColumns="1" view="pageBreakPreview" topLeftCell="A61">
      <selection activeCell="E62" sqref="E62"/>
      <rowBreaks count="3" manualBreakCount="3">
        <brk id="30" max="4" man="1"/>
        <brk id="31" max="4" man="1"/>
        <brk id="53" max="4" man="1"/>
      </rowBreaks>
      <pageMargins left="0.75" right="0.63" top="0.57999999999999996" bottom="0.6" header="0.34" footer="0.35"/>
      <pageSetup scale="99" orientation="portrait" r:id="rId27"/>
      <headerFooter alignWithMargins="0">
        <oddFooter>&amp;R&amp;"Book Antiqua,Bold"&amp;8 Page &amp;P of &amp;N</oddFooter>
      </headerFooter>
    </customSheetView>
    <customSheetView guid="{8CF338B0-8CA3-4AF4-816D-CB7A6D8E33BC}" showPageBreaks="1" showGridLines="0" printArea="1" hiddenRows="1" hiddenColumns="1" view="pageBreakPreview" topLeftCell="A82">
      <selection activeCell="E25" sqref="E25"/>
      <rowBreaks count="3" manualBreakCount="3">
        <brk id="30" max="4" man="1"/>
        <brk id="31" max="4" man="1"/>
        <brk id="53" max="4" man="1"/>
      </rowBreaks>
      <pageMargins left="0.75" right="0.63" top="0.57999999999999996" bottom="0.6" header="0.34" footer="0.35"/>
      <pageSetup scale="99" orientation="portrait" r:id="rId28"/>
      <headerFooter alignWithMargins="0">
        <oddFooter>&amp;R&amp;"Book Antiqua,Bold"&amp;8 Page &amp;P of &amp;N</oddFooter>
      </headerFooter>
    </customSheetView>
    <customSheetView guid="{B07CB001-8FAF-40AD-8AD5-A65A64B33B35}" showPageBreaks="1" showGridLines="0" printArea="1" hiddenRows="1" hiddenColumns="1" view="pageBreakPreview">
      <selection activeCell="E19" sqref="E19"/>
      <rowBreaks count="3" manualBreakCount="3">
        <brk id="30" max="4" man="1"/>
        <brk id="31" max="4" man="1"/>
        <brk id="53" max="4" man="1"/>
      </rowBreaks>
      <pageMargins left="0.75" right="0.63" top="0.57999999999999996" bottom="0.6" header="0.34" footer="0.35"/>
      <pageSetup scale="99" orientation="portrait" r:id="rId29"/>
      <headerFooter alignWithMargins="0">
        <oddFooter>&amp;R&amp;"Book Antiqua,Bold"&amp;8 Page &amp;P of &amp;N</oddFooter>
      </headerFooter>
    </customSheetView>
    <customSheetView guid="{4D67A8FB-66CE-4EFD-8932-C754BE25ED43}" showPageBreaks="1" showGridLines="0" printArea="1" hiddenRows="1" hiddenColumns="1" view="pageBreakPreview" topLeftCell="A7">
      <selection activeCell="E19" sqref="E19"/>
      <rowBreaks count="2" manualBreakCount="2">
        <brk id="31" max="4" man="1"/>
        <brk id="54" max="4" man="1"/>
      </rowBreaks>
      <pageMargins left="0.75" right="0.63" top="0.57999999999999996" bottom="0.6" header="0.34" footer="0.35"/>
      <pageSetup scale="99" orientation="portrait" r:id="rId30"/>
      <headerFooter alignWithMargins="0">
        <oddFooter>&amp;R&amp;"Book Antiqua,Bold"&amp;8 Page &amp;P of &amp;N</oddFooter>
      </headerFooter>
    </customSheetView>
    <customSheetView guid="{0D490C87-B003-4943-9825-ACE0B8E7CC06}" showPageBreaks="1" showGridLines="0" printArea="1" hiddenRows="1" hiddenColumns="1" view="pageBreakPreview" topLeftCell="A19">
      <selection activeCell="E33" sqref="E33"/>
      <rowBreaks count="3" manualBreakCount="3">
        <brk id="30" max="4" man="1"/>
        <brk id="31" max="4" man="1"/>
        <brk id="53" max="4" man="1"/>
      </rowBreaks>
      <pageMargins left="0.75" right="0.63" top="0.57999999999999996" bottom="0.6" header="0.34" footer="0.35"/>
      <pageSetup scale="99" orientation="portrait" r:id="rId31"/>
      <headerFooter alignWithMargins="0">
        <oddFooter>&amp;R&amp;"Book Antiqua,Bold"&amp;8 Page &amp;P of &amp;N</oddFooter>
      </headerFooter>
    </customSheetView>
    <customSheetView guid="{012A8702-091E-4FD1-8E26-12B65B8B3B8C}" showPageBreaks="1" showGridLines="0" printArea="1" hiddenRows="1" hiddenColumns="1" view="pageBreakPreview" topLeftCell="A64">
      <selection activeCell="E20" sqref="E20"/>
      <rowBreaks count="1" manualBreakCount="1">
        <brk id="31" max="4" man="1"/>
      </rowBreaks>
      <pageMargins left="0.75" right="0.63" top="0.57999999999999996" bottom="0.6" header="0.34" footer="0.35"/>
      <pageSetup scale="99" orientation="portrait" r:id="rId32"/>
      <headerFooter alignWithMargins="0">
        <oddFooter>&amp;R&amp;"Book Antiqua,Bold"&amp;8 Page &amp;P of &amp;N</oddFooter>
      </headerFooter>
    </customSheetView>
    <customSheetView guid="{CD28740F-9825-447C-B887-B18F0232D126}" scale="130" showPageBreaks="1" showGridLines="0" printArea="1" hiddenRows="1" hiddenColumns="1" view="pageBreakPreview" topLeftCell="A7">
      <selection activeCell="E21" sqref="E21"/>
      <pageMargins left="0.75" right="0.63" top="0.57999999999999996" bottom="0.6" header="0.34" footer="0.35"/>
      <pageSetup orientation="portrait" r:id="rId33"/>
      <headerFooter alignWithMargins="0">
        <oddFooter>&amp;R&amp;"Book Antiqua,Bold"&amp;8 Page &amp;P of &amp;N</oddFooter>
      </headerFooter>
    </customSheetView>
    <customSheetView guid="{0064F3C0-5DFF-4992-B9AD-EC91C5FD9BD7}" scale="130" showPageBreaks="1" showGridLines="0" printArea="1" hiddenRows="1" hiddenColumns="1" view="pageBreakPreview">
      <selection activeCell="E20" sqref="E20"/>
      <pageMargins left="0.75" right="0.63" top="0.57999999999999996" bottom="0.6" header="0.34" footer="0.35"/>
      <pageSetup orientation="portrait" r:id="rId34"/>
      <headerFooter alignWithMargins="0">
        <oddFooter>&amp;R&amp;"Book Antiqua,Bold"&amp;8 Page &amp;P of &amp;N</oddFooter>
      </headerFooter>
    </customSheetView>
  </customSheetViews>
  <mergeCells count="73">
    <mergeCell ref="B18:D18"/>
    <mergeCell ref="B19:D19"/>
    <mergeCell ref="B21:D21"/>
    <mergeCell ref="A3:E3"/>
    <mergeCell ref="A5:E5"/>
    <mergeCell ref="A8:D8"/>
    <mergeCell ref="B9:D9"/>
    <mergeCell ref="B10:D10"/>
    <mergeCell ref="B20:D20"/>
    <mergeCell ref="E35:E36"/>
    <mergeCell ref="B36:D36"/>
    <mergeCell ref="B35:D35"/>
    <mergeCell ref="B44:D44"/>
    <mergeCell ref="B11:D11"/>
    <mergeCell ref="B27:D27"/>
    <mergeCell ref="B12:D12"/>
    <mergeCell ref="B16:E16"/>
    <mergeCell ref="B17:E17"/>
    <mergeCell ref="B13:D13"/>
    <mergeCell ref="B23:E23"/>
    <mergeCell ref="B22:E22"/>
    <mergeCell ref="B24:D24"/>
    <mergeCell ref="B25:D25"/>
    <mergeCell ref="B26:D26"/>
    <mergeCell ref="B28:D28"/>
    <mergeCell ref="B29:D29"/>
    <mergeCell ref="B30:D30"/>
    <mergeCell ref="B41:D41"/>
    <mergeCell ref="B40:D40"/>
    <mergeCell ref="B31:D31"/>
    <mergeCell ref="B32:D32"/>
    <mergeCell ref="B33:D33"/>
    <mergeCell ref="B34:D34"/>
    <mergeCell ref="B39:D39"/>
    <mergeCell ref="B64:D64"/>
    <mergeCell ref="B57:D57"/>
    <mergeCell ref="B53:D53"/>
    <mergeCell ref="B58:D58"/>
    <mergeCell ref="B62:D62"/>
    <mergeCell ref="B61:D61"/>
    <mergeCell ref="B52:D52"/>
    <mergeCell ref="B54:D54"/>
    <mergeCell ref="B55:D55"/>
    <mergeCell ref="B56:D56"/>
    <mergeCell ref="B51:D51"/>
    <mergeCell ref="B42:D42"/>
    <mergeCell ref="B43:D43"/>
    <mergeCell ref="B48:D48"/>
    <mergeCell ref="B49:D49"/>
    <mergeCell ref="B45:D45"/>
    <mergeCell ref="B46:D46"/>
    <mergeCell ref="B47:D47"/>
    <mergeCell ref="B67:D67"/>
    <mergeCell ref="B68:D68"/>
    <mergeCell ref="B69:D69"/>
    <mergeCell ref="B65:D65"/>
    <mergeCell ref="B66:D66"/>
    <mergeCell ref="B79:E79"/>
    <mergeCell ref="B80:E80"/>
    <mergeCell ref="A82:E82"/>
    <mergeCell ref="B37:D37"/>
    <mergeCell ref="B38:D38"/>
    <mergeCell ref="A77:E77"/>
    <mergeCell ref="B78:E78"/>
    <mergeCell ref="B59:D59"/>
    <mergeCell ref="B60:D60"/>
    <mergeCell ref="B50:D50"/>
    <mergeCell ref="A74:E74"/>
    <mergeCell ref="B63:D63"/>
    <mergeCell ref="B70:D70"/>
    <mergeCell ref="B71:D71"/>
    <mergeCell ref="B72:D72"/>
    <mergeCell ref="B73:D73"/>
  </mergeCells>
  <conditionalFormatting sqref="F38:IV38 A38:D38">
    <cfRule type="expression" dxfId="9" priority="1" stopIfTrue="1">
      <formula>$F$37=0</formula>
    </cfRule>
  </conditionalFormatting>
  <dataValidations count="3">
    <dataValidation type="list" allowBlank="1" showInputMessage="1" showErrorMessage="1" sqref="E19:E21 E37" xr:uid="{00000000-0002-0000-1400-000000000000}">
      <formula1>"Yes, No"</formula1>
    </dataValidation>
    <dataValidation type="list" allowBlank="1" showInputMessage="1" showErrorMessage="1" sqref="E70" xr:uid="{00000000-0002-0000-1400-000001000000}">
      <formula1>$Z$69:$Z$70</formula1>
    </dataValidation>
    <dataValidation type="list" allowBlank="1" showInputMessage="1" showErrorMessage="1" sqref="E39" xr:uid="{00000000-0002-0000-1400-000002000000}">
      <formula1>"Yes (Documentary evidence attached), No"</formula1>
    </dataValidation>
  </dataValidations>
  <pageMargins left="0.75" right="0.63" top="0.57999999999999996" bottom="0.6" header="0.34" footer="0.35"/>
  <pageSetup orientation="portrait" r:id="rId35"/>
  <headerFooter alignWithMargins="0">
    <oddFooter>&amp;R&amp;"Book Antiqua,Bold"&amp;8 Page &amp;P of &amp;N</oddFooter>
  </headerFooter>
  <drawing r:id="rId36"/>
  <legacyDrawing r:id="rId37"/>
  <mc:AlternateContent xmlns:mc="http://schemas.openxmlformats.org/markup-compatibility/2006">
    <mc:Choice Requires="x14">
      <controls>
        <mc:AlternateContent xmlns:mc="http://schemas.openxmlformats.org/markup-compatibility/2006">
          <mc:Choice Requires="x14">
            <control shapeId="24577" r:id="rId38" name="Option Button 1">
              <controlPr defaultSize="0" autoFill="0" autoLine="0" autoPict="0">
                <anchor moveWithCells="1">
                  <from>
                    <xdr:col>1</xdr:col>
                    <xdr:colOff>1123950</xdr:colOff>
                    <xdr:row>70</xdr:row>
                    <xdr:rowOff>19050</xdr:rowOff>
                  </from>
                  <to>
                    <xdr:col>2</xdr:col>
                    <xdr:colOff>752475</xdr:colOff>
                    <xdr:row>71</xdr:row>
                    <xdr:rowOff>0</xdr:rowOff>
                  </to>
                </anchor>
              </controlPr>
            </control>
          </mc:Choice>
        </mc:AlternateContent>
        <mc:AlternateContent xmlns:mc="http://schemas.openxmlformats.org/markup-compatibility/2006">
          <mc:Choice Requires="x14">
            <control shapeId="24578" r:id="rId39" name="Option Button 2">
              <controlPr defaultSize="0" autoFill="0" autoLine="0" autoPict="0">
                <anchor moveWithCells="1">
                  <from>
                    <xdr:col>2</xdr:col>
                    <xdr:colOff>685800</xdr:colOff>
                    <xdr:row>70</xdr:row>
                    <xdr:rowOff>19050</xdr:rowOff>
                  </from>
                  <to>
                    <xdr:col>3</xdr:col>
                    <xdr:colOff>923925</xdr:colOff>
                    <xdr:row>71</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tabColor indexed="10"/>
  </sheetPr>
  <dimension ref="A1:BB94"/>
  <sheetViews>
    <sheetView showGridLines="0" showZeros="0" view="pageBreakPreview" zoomScaleNormal="100" zoomScaleSheetLayoutView="100" workbookViewId="0">
      <selection activeCell="H21" sqref="H21:L21"/>
    </sheetView>
  </sheetViews>
  <sheetFormatPr defaultRowHeight="16.5"/>
  <cols>
    <col min="1" max="1" width="12.140625" style="30" customWidth="1"/>
    <col min="2" max="2" width="18.140625" style="30" customWidth="1"/>
    <col min="3" max="5" width="7.42578125" style="30" customWidth="1"/>
    <col min="6" max="8" width="7.42578125" style="25" customWidth="1"/>
    <col min="9" max="9" width="9.7109375" style="26" customWidth="1"/>
    <col min="10" max="10" width="11.85546875" style="26" customWidth="1"/>
    <col min="11" max="11" width="11.28515625" style="26" customWidth="1"/>
    <col min="12" max="12" width="9.42578125" style="26" customWidth="1"/>
    <col min="13" max="54" width="9.140625" style="87"/>
    <col min="55" max="16384" width="9.140625" style="26"/>
  </cols>
  <sheetData>
    <row r="1" spans="1:26">
      <c r="A1" s="22" t="str">
        <f>Basic!A3&amp;Basic!B3</f>
        <v>Specification No. :SR-I/C&amp;M/WC-4356(SR1/NT/W-AIS/DOM/B00/25/11800
(RFx: 5002004743)</v>
      </c>
      <c r="B1" s="23"/>
      <c r="C1" s="23"/>
      <c r="D1" s="23"/>
      <c r="E1" s="23"/>
      <c r="F1" s="94"/>
      <c r="G1" s="94"/>
      <c r="H1" s="94"/>
      <c r="I1" s="95"/>
      <c r="J1" s="95"/>
      <c r="K1" s="95"/>
      <c r="L1" s="24" t="str">
        <f>"Attachment-16 "</f>
        <v xml:space="preserve">Attachment-16 </v>
      </c>
    </row>
    <row r="2" spans="1:26" ht="11.25" customHeight="1">
      <c r="Z2" s="162">
        <f>'Attach 3(JV)'!Z2</f>
        <v>0</v>
      </c>
    </row>
    <row r="3" spans="1:26" ht="94.5" customHeight="1">
      <c r="A3" s="855" t="str">
        <f>'Attach 3(JV)'!A3</f>
        <v xml:space="preserve">WC-4356: Augmentation of transformation capacity at 400/220KV Nagarjunasgar substation in Andhrapradesh by 1X500MVA, 400/220KV ICT(4th) and Conversion of 80MVAR fixed line reactor at Nellore end on Vijayawada- Nellore 400KV D/C line(line-2) to switchable line reactor along with NGR and its bypassing scheme </v>
      </c>
      <c r="B3" s="855"/>
      <c r="C3" s="855"/>
      <c r="D3" s="855"/>
      <c r="E3" s="855"/>
      <c r="F3" s="855"/>
      <c r="G3" s="855"/>
      <c r="H3" s="855"/>
      <c r="I3" s="855"/>
      <c r="J3" s="855"/>
      <c r="K3" s="855"/>
      <c r="L3" s="855"/>
    </row>
    <row r="4" spans="1:26" ht="15.95" customHeight="1">
      <c r="A4" s="29"/>
      <c r="H4" s="31"/>
      <c r="I4" s="10"/>
    </row>
    <row r="5" spans="1:26" ht="20.100000000000001" customHeight="1">
      <c r="A5" s="638" t="s">
        <v>8</v>
      </c>
      <c r="B5" s="638"/>
      <c r="C5" s="638"/>
      <c r="D5" s="638"/>
      <c r="E5" s="638"/>
      <c r="F5" s="638"/>
      <c r="G5" s="638"/>
      <c r="H5" s="638"/>
      <c r="I5" s="638"/>
      <c r="J5" s="638"/>
      <c r="K5" s="638"/>
      <c r="L5" s="638"/>
    </row>
    <row r="6" spans="1:26" ht="15.95" customHeight="1">
      <c r="A6" s="33"/>
      <c r="H6" s="31"/>
      <c r="I6" s="10"/>
    </row>
    <row r="7" spans="1:26" ht="20.100000000000001" customHeight="1">
      <c r="A7" s="34" t="str">
        <f>'Attach 3(JV)'!A7</f>
        <v>Bidder’s Name and Address :</v>
      </c>
      <c r="G7" s="14" t="str">
        <f>'Attach 3(JV)'!E7</f>
        <v>To:</v>
      </c>
      <c r="I7" s="10"/>
    </row>
    <row r="8" spans="1:26" ht="36" customHeight="1">
      <c r="A8" s="636" t="str">
        <f>'Attach 3(JV)'!A8</f>
        <v/>
      </c>
      <c r="B8" s="636"/>
      <c r="C8" s="636"/>
      <c r="D8" s="636"/>
      <c r="E8" s="636"/>
      <c r="F8" s="636"/>
      <c r="G8" s="11" t="str">
        <f>'Attach 3(JV)'!E8</f>
        <v>Contract &amp; Materials Dept.,</v>
      </c>
      <c r="I8" s="10"/>
    </row>
    <row r="9" spans="1:26" ht="20.100000000000001" customHeight="1">
      <c r="A9" s="12" t="s">
        <v>353</v>
      </c>
      <c r="B9" s="640" t="str">
        <f>'Attach 3(JV)'!B9</f>
        <v/>
      </c>
      <c r="C9" s="640"/>
      <c r="D9" s="640"/>
      <c r="E9" s="640"/>
      <c r="F9" s="640"/>
      <c r="G9" s="11" t="str">
        <f>'Attach 3(JV)'!E9</f>
        <v>Power Grid Corporation of India Ltd.,</v>
      </c>
      <c r="I9" s="10"/>
    </row>
    <row r="10" spans="1:26" ht="20.100000000000001" customHeight="1">
      <c r="A10" s="12" t="s">
        <v>354</v>
      </c>
      <c r="B10" s="640" t="str">
        <f>'Attach 3(JV)'!B10</f>
        <v/>
      </c>
      <c r="C10" s="640"/>
      <c r="D10" s="640"/>
      <c r="E10" s="640"/>
      <c r="F10" s="640"/>
      <c r="G10" s="11" t="str">
        <f>'Attach 3(JV)'!E10</f>
        <v>Kavadiguda Main Road,</v>
      </c>
      <c r="I10" s="10"/>
    </row>
    <row r="11" spans="1:26" ht="20.100000000000001" customHeight="1">
      <c r="B11" s="640" t="str">
        <f>'Attach 3(JV)'!B11</f>
        <v/>
      </c>
      <c r="C11" s="640"/>
      <c r="D11" s="640"/>
      <c r="E11" s="640"/>
      <c r="F11" s="640"/>
      <c r="G11" s="11" t="str">
        <f>'Attach 3(JV)'!E11</f>
        <v>Secunderabad -500080.</v>
      </c>
    </row>
    <row r="12" spans="1:26" ht="20.100000000000001" customHeight="1">
      <c r="A12" s="33"/>
      <c r="B12" s="640" t="str">
        <f>'Attach 3(JV)'!B12</f>
        <v/>
      </c>
      <c r="C12" s="640"/>
      <c r="D12" s="640"/>
      <c r="E12" s="640"/>
      <c r="F12" s="640"/>
      <c r="G12" s="11"/>
    </row>
    <row r="13" spans="1:26" ht="15.95" customHeight="1">
      <c r="A13" s="33"/>
      <c r="B13" s="136"/>
      <c r="C13" s="136"/>
      <c r="D13" s="136"/>
      <c r="E13" s="136"/>
      <c r="F13" s="136"/>
    </row>
    <row r="14" spans="1:26" ht="20.100000000000001" customHeight="1">
      <c r="A14" s="30" t="s">
        <v>347</v>
      </c>
    </row>
    <row r="15" spans="1:26" ht="20.100000000000001" customHeight="1">
      <c r="A15" s="33"/>
    </row>
    <row r="16" spans="1:26" ht="57.75" customHeight="1">
      <c r="A16" s="916" t="s">
        <v>13</v>
      </c>
      <c r="B16" s="916"/>
      <c r="C16" s="916"/>
      <c r="D16" s="916"/>
      <c r="E16" s="916"/>
      <c r="F16" s="916"/>
      <c r="G16" s="916"/>
      <c r="H16" s="916"/>
      <c r="I16" s="916"/>
      <c r="J16" s="916"/>
      <c r="K16" s="916"/>
      <c r="L16" s="916"/>
    </row>
    <row r="17" spans="1:12" ht="20.100000000000001" customHeight="1">
      <c r="A17" s="96">
        <v>1</v>
      </c>
      <c r="B17" s="97" t="s">
        <v>14</v>
      </c>
    </row>
    <row r="18" spans="1:12" ht="82.5" customHeight="1">
      <c r="A18" s="54"/>
      <c r="B18" s="1030" t="s">
        <v>15</v>
      </c>
      <c r="C18" s="1030"/>
      <c r="D18" s="1030"/>
      <c r="E18" s="1030"/>
      <c r="F18" s="1030"/>
      <c r="G18" s="1030"/>
      <c r="H18" s="1030"/>
      <c r="I18" s="1030"/>
      <c r="J18" s="1030"/>
      <c r="K18" s="1030"/>
      <c r="L18" s="1030"/>
    </row>
    <row r="19" spans="1:12" ht="60.75" customHeight="1">
      <c r="A19" s="55">
        <v>1.1000000000000001</v>
      </c>
      <c r="B19" s="1045" t="s">
        <v>16</v>
      </c>
      <c r="C19" s="1045"/>
      <c r="D19" s="1045"/>
      <c r="E19" s="1045"/>
      <c r="F19" s="1045"/>
      <c r="G19" s="1045"/>
      <c r="H19" s="1045"/>
      <c r="I19" s="1045"/>
      <c r="J19" s="1045"/>
      <c r="K19" s="1045"/>
      <c r="L19" s="1045"/>
    </row>
    <row r="20" spans="1:12" ht="33" customHeight="1">
      <c r="A20" s="54"/>
      <c r="B20" s="633" t="str">
        <f>IF('Names of Bidder'!D9="Sole Bidder","Name of the Bidder (Sole Bidder)", "Name of Bidder (Lead Partner)")</f>
        <v>Name of the Bidder (Sole Bidder)</v>
      </c>
      <c r="C20" s="633"/>
      <c r="D20" s="633"/>
      <c r="E20" s="633"/>
      <c r="F20" s="633"/>
      <c r="G20" s="633"/>
      <c r="H20" s="1047" t="str">
        <f>B9</f>
        <v/>
      </c>
      <c r="I20" s="1047"/>
      <c r="J20" s="1047"/>
      <c r="K20" s="1047"/>
      <c r="L20" s="1047"/>
    </row>
    <row r="21" spans="1:12" ht="33" customHeight="1">
      <c r="A21" s="36"/>
      <c r="B21" s="633" t="s">
        <v>17</v>
      </c>
      <c r="C21" s="633"/>
      <c r="D21" s="633"/>
      <c r="E21" s="633"/>
      <c r="F21" s="633"/>
      <c r="G21" s="633"/>
      <c r="H21" s="1043" t="s">
        <v>58</v>
      </c>
      <c r="I21" s="1043"/>
      <c r="J21" s="1043"/>
      <c r="K21" s="1043"/>
      <c r="L21" s="1043"/>
    </row>
    <row r="22" spans="1:12" ht="33" customHeight="1">
      <c r="A22" s="36"/>
      <c r="B22" s="633" t="s">
        <v>18</v>
      </c>
      <c r="C22" s="633"/>
      <c r="D22" s="633"/>
      <c r="E22" s="633"/>
      <c r="F22" s="633"/>
      <c r="G22" s="633"/>
      <c r="H22" s="1043"/>
      <c r="I22" s="1043"/>
      <c r="J22" s="1043"/>
      <c r="K22" s="1043"/>
      <c r="L22" s="1043"/>
    </row>
    <row r="23" spans="1:12" ht="33" customHeight="1">
      <c r="A23" s="36"/>
      <c r="B23" s="633" t="s">
        <v>19</v>
      </c>
      <c r="C23" s="633"/>
      <c r="D23" s="633"/>
      <c r="E23" s="633"/>
      <c r="F23" s="633"/>
      <c r="G23" s="633"/>
      <c r="H23" s="1043"/>
      <c r="I23" s="1043"/>
      <c r="J23" s="1043"/>
      <c r="K23" s="1043"/>
      <c r="L23" s="1043"/>
    </row>
    <row r="24" spans="1:12" ht="33" customHeight="1">
      <c r="A24" s="36"/>
      <c r="B24" s="633" t="s">
        <v>20</v>
      </c>
      <c r="C24" s="633"/>
      <c r="D24" s="633"/>
      <c r="E24" s="633"/>
      <c r="F24" s="633"/>
      <c r="G24" s="633"/>
      <c r="H24" s="1043"/>
      <c r="I24" s="1043"/>
      <c r="J24" s="1043"/>
      <c r="K24" s="1043"/>
      <c r="L24" s="1043"/>
    </row>
    <row r="25" spans="1:12" ht="6" customHeight="1">
      <c r="A25" s="36"/>
      <c r="B25" s="192"/>
      <c r="C25" s="192"/>
      <c r="D25" s="192"/>
      <c r="E25" s="192"/>
      <c r="F25" s="192"/>
      <c r="G25" s="192"/>
      <c r="H25" s="193"/>
      <c r="I25" s="193"/>
      <c r="J25" s="193"/>
      <c r="K25" s="193"/>
      <c r="L25" s="193"/>
    </row>
    <row r="26" spans="1:12" ht="18.95" customHeight="1">
      <c r="A26" s="55">
        <v>1.2</v>
      </c>
      <c r="B26" s="1044" t="s">
        <v>174</v>
      </c>
      <c r="C26" s="1044"/>
      <c r="D26" s="1044"/>
      <c r="E26" s="1044"/>
      <c r="F26" s="1044"/>
      <c r="G26" s="1044"/>
      <c r="H26" s="1044"/>
      <c r="I26" s="1044"/>
      <c r="J26" s="1044"/>
      <c r="K26" s="1044"/>
      <c r="L26" s="1044"/>
    </row>
    <row r="27" spans="1:12" ht="18.95" customHeight="1">
      <c r="A27" s="58" t="s">
        <v>21</v>
      </c>
      <c r="B27" s="30" t="s">
        <v>22</v>
      </c>
      <c r="D27" s="98"/>
      <c r="E27" s="98"/>
    </row>
    <row r="28" spans="1:12" ht="18.95" customHeight="1">
      <c r="A28" s="36"/>
      <c r="B28" s="635" t="s">
        <v>23</v>
      </c>
      <c r="C28" s="635"/>
      <c r="D28" s="917"/>
      <c r="E28" s="917"/>
      <c r="F28" s="917"/>
      <c r="G28" s="917"/>
      <c r="H28" s="917"/>
      <c r="I28" s="917"/>
      <c r="J28" s="917"/>
      <c r="K28" s="917"/>
      <c r="L28" s="917"/>
    </row>
    <row r="29" spans="1:12" ht="18.95" customHeight="1">
      <c r="A29" s="36"/>
      <c r="B29" s="1050" t="s">
        <v>24</v>
      </c>
      <c r="C29" s="1051"/>
      <c r="D29" s="1049"/>
      <c r="E29" s="1049"/>
      <c r="F29" s="1049"/>
      <c r="G29" s="1049"/>
      <c r="H29" s="1049"/>
      <c r="I29" s="1049"/>
      <c r="J29" s="1049"/>
      <c r="K29" s="1049"/>
      <c r="L29" s="1049"/>
    </row>
    <row r="30" spans="1:12" ht="18.95" customHeight="1">
      <c r="A30" s="36"/>
      <c r="B30" s="101"/>
      <c r="C30" s="56"/>
      <c r="D30" s="1048"/>
      <c r="E30" s="1048"/>
      <c r="F30" s="1048"/>
      <c r="G30" s="1048"/>
      <c r="H30" s="1048"/>
      <c r="I30" s="1048"/>
      <c r="J30" s="1048"/>
      <c r="K30" s="1048"/>
      <c r="L30" s="1048"/>
    </row>
    <row r="31" spans="1:12" ht="18.95" customHeight="1">
      <c r="A31" s="36"/>
      <c r="B31" s="101"/>
      <c r="C31" s="56"/>
      <c r="D31" s="1048"/>
      <c r="E31" s="1048"/>
      <c r="F31" s="1048"/>
      <c r="G31" s="1048"/>
      <c r="H31" s="1048"/>
      <c r="I31" s="1048"/>
      <c r="J31" s="1048"/>
      <c r="K31" s="1048"/>
      <c r="L31" s="1048"/>
    </row>
    <row r="32" spans="1:12" ht="18.95" customHeight="1">
      <c r="A32" s="36"/>
      <c r="B32" s="102"/>
      <c r="C32" s="57"/>
      <c r="D32" s="1046"/>
      <c r="E32" s="1046"/>
      <c r="F32" s="1046"/>
      <c r="G32" s="1046"/>
      <c r="H32" s="1046"/>
      <c r="I32" s="1046"/>
      <c r="J32" s="1046"/>
      <c r="K32" s="1046"/>
      <c r="L32" s="1046"/>
    </row>
    <row r="33" spans="1:54" ht="18.95" customHeight="1">
      <c r="A33" s="36"/>
      <c r="B33" s="635" t="s">
        <v>25</v>
      </c>
      <c r="C33" s="635"/>
      <c r="D33" s="917"/>
      <c r="E33" s="917"/>
      <c r="F33" s="917"/>
      <c r="G33" s="917"/>
      <c r="H33" s="917"/>
      <c r="I33" s="917"/>
      <c r="J33" s="917"/>
      <c r="K33" s="917"/>
      <c r="L33" s="917"/>
    </row>
    <row r="34" spans="1:54" ht="18.95" customHeight="1">
      <c r="A34" s="36"/>
      <c r="B34" s="635" t="s">
        <v>26</v>
      </c>
      <c r="C34" s="635"/>
      <c r="D34" s="917"/>
      <c r="E34" s="917"/>
      <c r="F34" s="917"/>
      <c r="G34" s="917"/>
      <c r="H34" s="917"/>
      <c r="I34" s="917"/>
      <c r="J34" s="917"/>
      <c r="K34" s="917"/>
      <c r="L34" s="917"/>
    </row>
    <row r="35" spans="1:54" ht="18.95" customHeight="1">
      <c r="A35" s="36"/>
      <c r="B35" s="635" t="s">
        <v>27</v>
      </c>
      <c r="C35" s="635"/>
      <c r="D35" s="917"/>
      <c r="E35" s="917"/>
      <c r="F35" s="917"/>
      <c r="G35" s="917"/>
      <c r="H35" s="917"/>
      <c r="I35" s="917"/>
      <c r="J35" s="917"/>
      <c r="K35" s="917"/>
      <c r="L35" s="917"/>
    </row>
    <row r="36" spans="1:54" ht="18.95" customHeight="1">
      <c r="A36" s="36"/>
      <c r="B36" s="635" t="s">
        <v>28</v>
      </c>
      <c r="C36" s="635"/>
      <c r="D36" s="917"/>
      <c r="E36" s="917"/>
      <c r="F36" s="917"/>
      <c r="G36" s="917"/>
      <c r="H36" s="917"/>
      <c r="I36" s="917"/>
      <c r="J36" s="917"/>
      <c r="K36" s="917"/>
      <c r="L36" s="917"/>
    </row>
    <row r="37" spans="1:54" ht="8.1" customHeight="1">
      <c r="A37" s="36"/>
      <c r="B37" s="103"/>
      <c r="C37" s="103"/>
      <c r="D37" s="104"/>
      <c r="E37" s="104"/>
      <c r="F37" s="104"/>
      <c r="G37" s="104"/>
      <c r="H37" s="104"/>
      <c r="I37" s="104"/>
      <c r="J37" s="104"/>
      <c r="K37" s="104"/>
      <c r="L37" s="104"/>
    </row>
    <row r="38" spans="1:54" ht="61.5" customHeight="1">
      <c r="A38" s="59" t="s">
        <v>30</v>
      </c>
      <c r="B38" s="1030" t="s">
        <v>29</v>
      </c>
      <c r="C38" s="1030"/>
      <c r="D38" s="1030"/>
      <c r="E38" s="1030"/>
      <c r="F38" s="1030"/>
      <c r="G38" s="1030"/>
      <c r="H38" s="1030"/>
      <c r="I38" s="1030"/>
      <c r="J38" s="1030"/>
      <c r="K38" s="1030"/>
      <c r="L38" s="1030"/>
    </row>
    <row r="39" spans="1:54" ht="33.75" customHeight="1">
      <c r="A39" s="36"/>
      <c r="B39" s="100" t="s">
        <v>351</v>
      </c>
      <c r="C39" s="1042" t="s">
        <v>31</v>
      </c>
      <c r="D39" s="1042"/>
      <c r="E39" s="1042"/>
      <c r="F39" s="1042"/>
      <c r="G39" s="1042" t="s">
        <v>32</v>
      </c>
      <c r="H39" s="1042"/>
      <c r="I39" s="1042" t="s">
        <v>33</v>
      </c>
      <c r="J39" s="1042"/>
      <c r="K39" s="1042"/>
      <c r="L39" s="1042"/>
    </row>
    <row r="40" spans="1:54" ht="38.1" customHeight="1">
      <c r="B40" s="110"/>
      <c r="C40" s="917"/>
      <c r="D40" s="917"/>
      <c r="E40" s="917"/>
      <c r="F40" s="917"/>
      <c r="G40" s="1035"/>
      <c r="H40" s="1035"/>
      <c r="I40" s="917"/>
      <c r="J40" s="917"/>
      <c r="K40" s="917"/>
      <c r="L40" s="917"/>
    </row>
    <row r="41" spans="1:54" ht="38.1" customHeight="1">
      <c r="A41" s="36"/>
      <c r="B41" s="110"/>
      <c r="C41" s="917"/>
      <c r="D41" s="917"/>
      <c r="E41" s="917"/>
      <c r="F41" s="917"/>
      <c r="G41" s="1035"/>
      <c r="H41" s="1035"/>
      <c r="I41" s="917"/>
      <c r="J41" s="917"/>
      <c r="K41" s="917"/>
      <c r="L41" s="917"/>
    </row>
    <row r="42" spans="1:54" ht="42" customHeight="1">
      <c r="A42" s="59" t="s">
        <v>498</v>
      </c>
      <c r="B42" s="1030" t="s">
        <v>499</v>
      </c>
      <c r="C42" s="1030"/>
      <c r="D42" s="1030"/>
      <c r="E42" s="1030"/>
      <c r="F42" s="1030"/>
      <c r="G42" s="1030"/>
      <c r="H42" s="1030"/>
      <c r="I42" s="1030"/>
      <c r="J42" s="1030"/>
      <c r="K42" s="1030"/>
      <c r="L42" s="1030"/>
    </row>
    <row r="43" spans="1:54" ht="52.5" customHeight="1">
      <c r="A43" s="36"/>
      <c r="B43" s="100" t="s">
        <v>351</v>
      </c>
      <c r="C43" s="1042" t="s">
        <v>500</v>
      </c>
      <c r="D43" s="1042"/>
      <c r="E43" s="1042"/>
      <c r="F43" s="1042"/>
      <c r="G43" s="1042" t="s">
        <v>501</v>
      </c>
      <c r="H43" s="1042"/>
      <c r="I43" s="1042" t="s">
        <v>502</v>
      </c>
      <c r="J43" s="1042"/>
      <c r="K43" s="1042"/>
      <c r="L43" s="1042"/>
    </row>
    <row r="44" spans="1:54" ht="38.1" customHeight="1">
      <c r="A44" s="36"/>
      <c r="B44" s="110"/>
      <c r="C44" s="917"/>
      <c r="D44" s="917"/>
      <c r="E44" s="917"/>
      <c r="F44" s="917"/>
      <c r="G44" s="1035"/>
      <c r="H44" s="1035"/>
      <c r="I44" s="917"/>
      <c r="J44" s="917"/>
      <c r="K44" s="917"/>
      <c r="L44" s="917"/>
    </row>
    <row r="45" spans="1:54" ht="38.1" customHeight="1">
      <c r="A45" s="36"/>
      <c r="B45" s="110"/>
      <c r="C45" s="917"/>
      <c r="D45" s="917"/>
      <c r="E45" s="917"/>
      <c r="F45" s="917"/>
      <c r="G45" s="1035"/>
      <c r="H45" s="1035"/>
      <c r="I45" s="917"/>
      <c r="J45" s="917"/>
      <c r="K45" s="917"/>
      <c r="L45" s="917"/>
    </row>
    <row r="46" spans="1:54" ht="20.100000000000001" customHeight="1">
      <c r="A46" s="96">
        <v>2</v>
      </c>
      <c r="B46" s="105" t="s">
        <v>34</v>
      </c>
    </row>
    <row r="47" spans="1:54" ht="78.75" customHeight="1">
      <c r="B47" s="1030" t="s">
        <v>35</v>
      </c>
      <c r="C47" s="1030"/>
      <c r="D47" s="1030"/>
      <c r="E47" s="1030"/>
      <c r="F47" s="1030"/>
      <c r="G47" s="1030"/>
      <c r="H47" s="1030"/>
      <c r="I47" s="1030"/>
      <c r="J47" s="1030"/>
      <c r="K47" s="1030"/>
      <c r="L47" s="1030"/>
    </row>
    <row r="48" spans="1:54" s="25" customFormat="1" ht="34.5" customHeight="1">
      <c r="A48" s="55">
        <v>2.1</v>
      </c>
      <c r="B48" s="1030" t="s">
        <v>36</v>
      </c>
      <c r="C48" s="1030"/>
      <c r="D48" s="1030"/>
      <c r="E48" s="1030"/>
      <c r="F48" s="1030"/>
      <c r="G48" s="1030"/>
      <c r="H48" s="1030"/>
      <c r="I48" s="1030"/>
      <c r="J48" s="1030"/>
      <c r="K48" s="1030"/>
      <c r="L48" s="1030"/>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row>
    <row r="49" spans="1:12" ht="51" customHeight="1">
      <c r="A49" s="36"/>
      <c r="B49" s="100" t="s">
        <v>37</v>
      </c>
      <c r="C49" s="1042" t="s">
        <v>38</v>
      </c>
      <c r="D49" s="1042"/>
      <c r="E49" s="1042"/>
      <c r="F49" s="1042"/>
      <c r="G49" s="1042" t="s">
        <v>39</v>
      </c>
      <c r="H49" s="1042"/>
      <c r="I49" s="1042" t="s">
        <v>116</v>
      </c>
      <c r="J49" s="1042"/>
      <c r="K49" s="1042" t="s">
        <v>117</v>
      </c>
      <c r="L49" s="1042"/>
    </row>
    <row r="50" spans="1:12" ht="27.95" customHeight="1">
      <c r="A50" s="36"/>
      <c r="B50" s="110">
        <v>1</v>
      </c>
      <c r="C50" s="917"/>
      <c r="D50" s="917"/>
      <c r="E50" s="917"/>
      <c r="F50" s="917"/>
      <c r="G50" s="1035"/>
      <c r="H50" s="1035"/>
      <c r="I50" s="1035"/>
      <c r="J50" s="1035"/>
      <c r="K50" s="1040"/>
      <c r="L50" s="1040"/>
    </row>
    <row r="51" spans="1:12" ht="27.95" customHeight="1">
      <c r="A51" s="36"/>
      <c r="B51" s="110">
        <v>2</v>
      </c>
      <c r="C51" s="917"/>
      <c r="D51" s="917"/>
      <c r="E51" s="917"/>
      <c r="F51" s="917"/>
      <c r="G51" s="1035"/>
      <c r="H51" s="1035"/>
      <c r="I51" s="1035"/>
      <c r="J51" s="1035"/>
      <c r="K51" s="1040"/>
      <c r="L51" s="1040"/>
    </row>
    <row r="52" spans="1:12" ht="27.95" customHeight="1">
      <c r="A52" s="36"/>
      <c r="B52" s="110">
        <v>3</v>
      </c>
      <c r="C52" s="917"/>
      <c r="D52" s="917"/>
      <c r="E52" s="917"/>
      <c r="F52" s="917"/>
      <c r="G52" s="1035"/>
      <c r="H52" s="1035"/>
      <c r="I52" s="1035"/>
      <c r="J52" s="1035"/>
      <c r="K52" s="1040"/>
      <c r="L52" s="1040"/>
    </row>
    <row r="53" spans="1:12" ht="27.95" customHeight="1">
      <c r="A53" s="36"/>
      <c r="B53" s="110">
        <v>4</v>
      </c>
      <c r="C53" s="917"/>
      <c r="D53" s="917"/>
      <c r="E53" s="917"/>
      <c r="F53" s="917"/>
      <c r="G53" s="1035"/>
      <c r="H53" s="1035"/>
      <c r="I53" s="1035"/>
      <c r="J53" s="1035"/>
      <c r="K53" s="1040"/>
      <c r="L53" s="1040"/>
    </row>
    <row r="54" spans="1:12" ht="27.95" customHeight="1">
      <c r="A54" s="36"/>
      <c r="B54" s="110">
        <v>5</v>
      </c>
      <c r="C54" s="917"/>
      <c r="D54" s="917"/>
      <c r="E54" s="917"/>
      <c r="F54" s="917"/>
      <c r="G54" s="1035"/>
      <c r="H54" s="1035"/>
      <c r="I54" s="1035"/>
      <c r="J54" s="1035"/>
      <c r="K54" s="1040"/>
      <c r="L54" s="1040"/>
    </row>
    <row r="55" spans="1:12" ht="20.25" customHeight="1">
      <c r="A55" s="36"/>
      <c r="B55" s="508"/>
      <c r="C55" s="509"/>
      <c r="D55" s="509"/>
      <c r="E55" s="509"/>
      <c r="F55" s="509"/>
      <c r="G55" s="508"/>
      <c r="H55" s="508"/>
      <c r="I55" s="508"/>
      <c r="J55" s="508"/>
      <c r="K55" s="510"/>
      <c r="L55" s="510"/>
    </row>
    <row r="56" spans="1:12" ht="27.95" customHeight="1">
      <c r="A56" s="55">
        <v>3</v>
      </c>
      <c r="B56" s="985" t="s">
        <v>608</v>
      </c>
      <c r="C56" s="985"/>
      <c r="D56" s="985"/>
      <c r="E56" s="985"/>
      <c r="F56" s="985"/>
      <c r="G56" s="985"/>
      <c r="H56" s="985"/>
      <c r="I56" s="985"/>
      <c r="J56" s="985"/>
      <c r="K56" s="985"/>
      <c r="L56" s="985"/>
    </row>
    <row r="57" spans="1:12" ht="49.5" customHeight="1">
      <c r="A57" s="55"/>
      <c r="B57" s="985" t="s">
        <v>609</v>
      </c>
      <c r="C57" s="985"/>
      <c r="D57" s="985"/>
      <c r="E57" s="985"/>
      <c r="F57" s="985"/>
      <c r="G57" s="985"/>
      <c r="H57" s="985"/>
      <c r="I57" s="985"/>
      <c r="J57" s="985"/>
      <c r="K57" s="985"/>
      <c r="L57" s="985"/>
    </row>
    <row r="58" spans="1:12" ht="15" customHeight="1">
      <c r="A58" s="55"/>
      <c r="B58" s="508"/>
      <c r="C58" s="509"/>
      <c r="D58" s="509"/>
      <c r="E58" s="509"/>
      <c r="F58" s="509"/>
      <c r="G58" s="508"/>
      <c r="H58" s="508"/>
      <c r="I58" s="508"/>
      <c r="J58" s="508"/>
      <c r="K58" s="510"/>
      <c r="L58" s="510"/>
    </row>
    <row r="59" spans="1:12" ht="21.75" customHeight="1">
      <c r="A59" s="55">
        <v>3.1</v>
      </c>
      <c r="B59" s="985" t="s">
        <v>610</v>
      </c>
      <c r="C59" s="985"/>
      <c r="D59" s="985"/>
      <c r="E59" s="985"/>
      <c r="F59" s="985"/>
      <c r="G59" s="985"/>
      <c r="H59" s="985"/>
      <c r="I59" s="985"/>
      <c r="J59" s="985"/>
      <c r="K59" s="985"/>
      <c r="L59" s="985"/>
    </row>
    <row r="60" spans="1:12" ht="15" customHeight="1">
      <c r="A60" s="36"/>
      <c r="B60" s="508"/>
      <c r="C60" s="509"/>
      <c r="D60" s="509"/>
      <c r="E60" s="509"/>
      <c r="F60" s="509"/>
      <c r="G60" s="508"/>
      <c r="H60" s="508"/>
      <c r="I60" s="508"/>
      <c r="J60" s="508"/>
      <c r="K60" s="510"/>
      <c r="L60" s="510"/>
    </row>
    <row r="61" spans="1:12" ht="35.25" customHeight="1">
      <c r="A61" s="36"/>
      <c r="B61" s="511" t="s">
        <v>37</v>
      </c>
      <c r="C61" s="1031" t="s">
        <v>611</v>
      </c>
      <c r="D61" s="1031"/>
      <c r="E61" s="1031"/>
      <c r="F61" s="1031"/>
      <c r="G61" s="1031" t="s">
        <v>612</v>
      </c>
      <c r="H61" s="1031"/>
      <c r="I61" s="1031"/>
      <c r="J61" s="1031"/>
      <c r="K61" s="1031"/>
      <c r="L61" s="1031"/>
    </row>
    <row r="62" spans="1:12" ht="17.25" customHeight="1">
      <c r="A62" s="36"/>
      <c r="B62" s="272"/>
      <c r="C62" s="1032"/>
      <c r="D62" s="1033"/>
      <c r="E62" s="1033"/>
      <c r="F62" s="1034"/>
      <c r="G62" s="1032"/>
      <c r="H62" s="1033"/>
      <c r="I62" s="1033"/>
      <c r="J62" s="1033"/>
      <c r="K62" s="1033"/>
      <c r="L62" s="1033"/>
    </row>
    <row r="63" spans="1:12" ht="17.25" customHeight="1">
      <c r="A63" s="36"/>
      <c r="B63" s="272"/>
      <c r="C63" s="1032"/>
      <c r="D63" s="1033"/>
      <c r="E63" s="1033"/>
      <c r="F63" s="1034"/>
      <c r="G63" s="1032"/>
      <c r="H63" s="1033"/>
      <c r="I63" s="1033"/>
      <c r="J63" s="1033"/>
      <c r="K63" s="1033"/>
      <c r="L63" s="1033"/>
    </row>
    <row r="64" spans="1:12" ht="17.25" customHeight="1">
      <c r="A64" s="36"/>
      <c r="B64" s="272"/>
      <c r="C64" s="1032"/>
      <c r="D64" s="1033"/>
      <c r="E64" s="1033"/>
      <c r="F64" s="1034"/>
      <c r="G64" s="1032"/>
      <c r="H64" s="1033"/>
      <c r="I64" s="1033"/>
      <c r="J64" s="496"/>
      <c r="K64" s="496"/>
      <c r="L64" s="496"/>
    </row>
    <row r="65" spans="1:54" ht="17.25" customHeight="1">
      <c r="A65" s="36"/>
      <c r="B65" s="272"/>
      <c r="C65" s="1032"/>
      <c r="D65" s="1033"/>
      <c r="E65" s="1033"/>
      <c r="F65" s="1034"/>
      <c r="G65" s="1032"/>
      <c r="H65" s="1033"/>
      <c r="I65" s="1033"/>
      <c r="J65" s="1033"/>
      <c r="K65" s="1033"/>
      <c r="L65" s="1033"/>
    </row>
    <row r="66" spans="1:54" ht="17.25" customHeight="1">
      <c r="A66" s="36"/>
      <c r="B66" s="272"/>
      <c r="C66" s="1032"/>
      <c r="D66" s="1033"/>
      <c r="E66" s="1033"/>
      <c r="F66" s="1034"/>
      <c r="G66" s="495"/>
      <c r="H66" s="1033"/>
      <c r="I66" s="1033"/>
      <c r="J66" s="1033"/>
      <c r="K66" s="1033"/>
      <c r="L66" s="1033"/>
    </row>
    <row r="67" spans="1:54" ht="18" customHeight="1">
      <c r="A67" s="36"/>
      <c r="B67" s="508"/>
      <c r="C67" s="509"/>
      <c r="D67" s="509"/>
      <c r="E67" s="509"/>
      <c r="F67" s="509"/>
      <c r="G67" s="508"/>
      <c r="H67" s="508"/>
      <c r="I67" s="508"/>
      <c r="J67" s="508"/>
      <c r="K67" s="510"/>
      <c r="L67" s="510"/>
    </row>
    <row r="68" spans="1:54" ht="21" customHeight="1">
      <c r="A68" s="96">
        <v>4</v>
      </c>
      <c r="B68" s="105" t="s">
        <v>40</v>
      </c>
      <c r="D68" s="104"/>
      <c r="E68" s="104"/>
      <c r="F68" s="104"/>
    </row>
    <row r="69" spans="1:54" ht="18" customHeight="1">
      <c r="A69" s="106">
        <v>4.0999999999999996</v>
      </c>
      <c r="B69" s="1041" t="s">
        <v>41</v>
      </c>
      <c r="C69" s="1041"/>
      <c r="D69" s="1041"/>
      <c r="E69" s="1041"/>
      <c r="F69" s="104"/>
    </row>
    <row r="70" spans="1:54" ht="67.5" customHeight="1">
      <c r="A70" s="36"/>
      <c r="B70" s="1030" t="s">
        <v>42</v>
      </c>
      <c r="C70" s="1030"/>
      <c r="D70" s="1030"/>
      <c r="E70" s="1030"/>
      <c r="F70" s="1030"/>
      <c r="G70" s="1030"/>
      <c r="H70" s="1030"/>
      <c r="I70" s="1030"/>
      <c r="J70" s="1030"/>
      <c r="K70" s="1030"/>
      <c r="L70" s="1030"/>
    </row>
    <row r="71" spans="1:54" s="25" customFormat="1" ht="35.25" customHeight="1">
      <c r="A71" s="36"/>
      <c r="B71" s="893" t="s">
        <v>43</v>
      </c>
      <c r="C71" s="893"/>
      <c r="D71" s="893"/>
      <c r="E71" s="1005" t="s">
        <v>44</v>
      </c>
      <c r="F71" s="1006"/>
      <c r="G71" s="1006"/>
      <c r="H71" s="1007"/>
      <c r="I71" s="893" t="s">
        <v>45</v>
      </c>
      <c r="J71" s="893"/>
      <c r="K71" s="893"/>
      <c r="L71" s="893"/>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row>
    <row r="72" spans="1:54" ht="20.100000000000001" customHeight="1">
      <c r="A72" s="36"/>
      <c r="B72" s="917"/>
      <c r="C72" s="917"/>
      <c r="D72" s="917"/>
      <c r="E72" s="1035"/>
      <c r="F72" s="1035"/>
      <c r="G72" s="1035"/>
      <c r="H72" s="1035"/>
      <c r="I72" s="1035"/>
      <c r="J72" s="1035"/>
      <c r="K72" s="1035"/>
      <c r="L72" s="1035"/>
    </row>
    <row r="73" spans="1:54" ht="20.100000000000001" customHeight="1">
      <c r="A73" s="36"/>
      <c r="B73" s="917"/>
      <c r="C73" s="917"/>
      <c r="D73" s="917"/>
      <c r="E73" s="1035"/>
      <c r="F73" s="1035"/>
      <c r="G73" s="1035"/>
      <c r="H73" s="1035"/>
      <c r="I73" s="1035"/>
      <c r="J73" s="1035"/>
      <c r="K73" s="1035"/>
      <c r="L73" s="1035"/>
    </row>
    <row r="74" spans="1:54" ht="20.100000000000001" customHeight="1">
      <c r="A74" s="36"/>
      <c r="B74" s="917"/>
      <c r="C74" s="917"/>
      <c r="D74" s="917"/>
      <c r="E74" s="1035"/>
      <c r="F74" s="1035"/>
      <c r="G74" s="1035"/>
      <c r="H74" s="1035"/>
      <c r="I74" s="1035"/>
      <c r="J74" s="1035"/>
      <c r="K74" s="1035"/>
      <c r="L74" s="1035"/>
    </row>
    <row r="75" spans="1:54" ht="20.100000000000001" customHeight="1">
      <c r="A75" s="36"/>
      <c r="B75" s="917"/>
      <c r="C75" s="917"/>
      <c r="D75" s="917"/>
      <c r="E75" s="1035"/>
      <c r="F75" s="1035"/>
      <c r="G75" s="1035"/>
      <c r="H75" s="1035"/>
      <c r="I75" s="1035"/>
      <c r="J75" s="1035"/>
      <c r="K75" s="1035"/>
      <c r="L75" s="1035"/>
    </row>
    <row r="76" spans="1:54" ht="20.100000000000001" customHeight="1">
      <c r="A76" s="36"/>
      <c r="B76" s="917"/>
      <c r="C76" s="917"/>
      <c r="D76" s="917"/>
      <c r="E76" s="1035"/>
      <c r="F76" s="1035"/>
      <c r="G76" s="1035"/>
      <c r="H76" s="1035"/>
      <c r="I76" s="1035"/>
      <c r="J76" s="1035"/>
      <c r="K76" s="1035"/>
      <c r="L76" s="1035"/>
    </row>
    <row r="77" spans="1:54" ht="20.100000000000001" customHeight="1">
      <c r="A77" s="36"/>
      <c r="B77" s="917"/>
      <c r="C77" s="917"/>
      <c r="D77" s="917"/>
      <c r="E77" s="1035"/>
      <c r="F77" s="1035"/>
      <c r="G77" s="1035"/>
      <c r="H77" s="1035"/>
      <c r="I77" s="1035"/>
      <c r="J77" s="1035"/>
      <c r="K77" s="1035"/>
      <c r="L77" s="1035"/>
    </row>
    <row r="78" spans="1:54" s="25" customFormat="1" ht="20.100000000000001" customHeight="1">
      <c r="A78" s="54">
        <v>4.2</v>
      </c>
      <c r="B78" s="33" t="s">
        <v>46</v>
      </c>
      <c r="C78" s="107"/>
      <c r="D78" s="107"/>
      <c r="E78" s="107"/>
      <c r="F78" s="107"/>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8"/>
    </row>
    <row r="79" spans="1:54" s="25" customFormat="1" ht="20.100000000000001" customHeight="1">
      <c r="A79" s="33"/>
      <c r="B79" s="33"/>
      <c r="C79" s="107"/>
      <c r="D79" s="107"/>
      <c r="E79" s="107"/>
      <c r="F79" s="107"/>
      <c r="K79" s="111" t="s">
        <v>120</v>
      </c>
      <c r="L79" s="112"/>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row>
    <row r="80" spans="1:54" s="25" customFormat="1" ht="20.100000000000001" customHeight="1">
      <c r="A80" s="33"/>
      <c r="B80" s="48" t="s">
        <v>118</v>
      </c>
      <c r="C80" s="893" t="s">
        <v>119</v>
      </c>
      <c r="D80" s="893"/>
      <c r="E80" s="893"/>
      <c r="F80" s="893"/>
      <c r="G80" s="893"/>
      <c r="H80" s="1005" t="s">
        <v>47</v>
      </c>
      <c r="I80" s="1006"/>
      <c r="J80" s="1006"/>
      <c r="K80" s="1006"/>
      <c r="L80" s="1007"/>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row>
    <row r="81" spans="1:54" s="183" customFormat="1" ht="33" customHeight="1">
      <c r="A81" s="39"/>
      <c r="B81" s="99"/>
      <c r="C81" s="273" t="s">
        <v>613</v>
      </c>
      <c r="D81" s="273" t="s">
        <v>724</v>
      </c>
      <c r="E81" s="273" t="s">
        <v>632</v>
      </c>
      <c r="F81" s="273" t="s">
        <v>497</v>
      </c>
      <c r="G81" s="273" t="s">
        <v>485</v>
      </c>
      <c r="H81" s="273" t="s">
        <v>625</v>
      </c>
      <c r="I81" s="273" t="s">
        <v>628</v>
      </c>
      <c r="J81" s="273" t="s">
        <v>629</v>
      </c>
      <c r="K81" s="273" t="s">
        <v>725</v>
      </c>
      <c r="L81" s="273" t="s">
        <v>726</v>
      </c>
      <c r="M81" s="182"/>
      <c r="N81" s="182"/>
      <c r="O81" s="182"/>
      <c r="P81" s="182"/>
      <c r="Q81" s="182"/>
      <c r="R81" s="182"/>
      <c r="S81" s="182"/>
      <c r="T81" s="182"/>
      <c r="U81" s="182"/>
      <c r="V81" s="182"/>
      <c r="W81" s="182"/>
      <c r="X81" s="182"/>
      <c r="Y81" s="182"/>
      <c r="Z81" s="182"/>
      <c r="AA81" s="182"/>
      <c r="AB81" s="182"/>
      <c r="AC81" s="182"/>
      <c r="AD81" s="182"/>
      <c r="AE81" s="182"/>
      <c r="AF81" s="182"/>
      <c r="AG81" s="182"/>
      <c r="AH81" s="182"/>
      <c r="AI81" s="182"/>
      <c r="AJ81" s="182"/>
      <c r="AK81" s="182"/>
      <c r="AL81" s="182"/>
      <c r="AM81" s="182"/>
      <c r="AN81" s="182"/>
      <c r="AO81" s="182"/>
      <c r="AP81" s="182"/>
      <c r="AQ81" s="182"/>
      <c r="AR81" s="182"/>
      <c r="AS81" s="182"/>
      <c r="AT81" s="182"/>
      <c r="AU81" s="182"/>
      <c r="AV81" s="182"/>
      <c r="AW81" s="182"/>
      <c r="AX81" s="182"/>
      <c r="AY81" s="182"/>
      <c r="AZ81" s="182"/>
      <c r="BA81" s="182"/>
      <c r="BB81" s="182"/>
    </row>
    <row r="82" spans="1:54" s="25" customFormat="1" ht="33" customHeight="1">
      <c r="A82" s="33"/>
      <c r="B82" s="99" t="s">
        <v>121</v>
      </c>
      <c r="C82" s="185"/>
      <c r="D82" s="185"/>
      <c r="E82" s="185"/>
      <c r="F82" s="185"/>
      <c r="G82" s="185"/>
      <c r="H82" s="185"/>
      <c r="I82" s="185"/>
      <c r="J82" s="185"/>
      <c r="K82" s="185"/>
      <c r="L82" s="185"/>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row>
    <row r="83" spans="1:54" s="25" customFormat="1" ht="33" customHeight="1">
      <c r="A83" s="33"/>
      <c r="B83" s="99" t="s">
        <v>122</v>
      </c>
      <c r="C83" s="185"/>
      <c r="D83" s="185"/>
      <c r="E83" s="185"/>
      <c r="F83" s="185"/>
      <c r="G83" s="185"/>
      <c r="H83" s="185"/>
      <c r="I83" s="185"/>
      <c r="J83" s="185"/>
      <c r="K83" s="185"/>
      <c r="L83" s="185"/>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row>
    <row r="84" spans="1:54" s="25" customFormat="1" ht="33" customHeight="1">
      <c r="A84" s="33"/>
      <c r="B84" s="99" t="s">
        <v>124</v>
      </c>
      <c r="C84" s="185"/>
      <c r="D84" s="185"/>
      <c r="E84" s="185"/>
      <c r="F84" s="185"/>
      <c r="G84" s="185"/>
      <c r="H84" s="185"/>
      <c r="I84" s="185"/>
      <c r="J84" s="185"/>
      <c r="K84" s="185"/>
      <c r="L84" s="185"/>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row>
    <row r="85" spans="1:54" s="25" customFormat="1" ht="33" customHeight="1">
      <c r="A85" s="33"/>
      <c r="B85" s="99" t="s">
        <v>125</v>
      </c>
      <c r="C85" s="185"/>
      <c r="D85" s="185"/>
      <c r="E85" s="185"/>
      <c r="F85" s="185"/>
      <c r="G85" s="185"/>
      <c r="H85" s="185"/>
      <c r="I85" s="185"/>
      <c r="J85" s="185"/>
      <c r="K85" s="185"/>
      <c r="L85" s="185"/>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row>
    <row r="86" spans="1:54" s="25" customFormat="1" ht="33" customHeight="1">
      <c r="A86" s="33"/>
      <c r="B86" s="99" t="s">
        <v>126</v>
      </c>
      <c r="C86" s="185"/>
      <c r="D86" s="185"/>
      <c r="E86" s="185"/>
      <c r="F86" s="185"/>
      <c r="G86" s="185"/>
      <c r="H86" s="185"/>
      <c r="I86" s="185"/>
      <c r="J86" s="185"/>
      <c r="K86" s="185"/>
      <c r="L86" s="185"/>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row>
    <row r="87" spans="1:54" s="25" customFormat="1" ht="33" customHeight="1">
      <c r="A87" s="33"/>
      <c r="B87" s="99" t="s">
        <v>127</v>
      </c>
      <c r="C87" s="185"/>
      <c r="D87" s="185"/>
      <c r="E87" s="185"/>
      <c r="F87" s="185"/>
      <c r="G87" s="185"/>
      <c r="H87" s="185"/>
      <c r="I87" s="185"/>
      <c r="J87" s="185"/>
      <c r="K87" s="185"/>
      <c r="L87" s="185"/>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row>
    <row r="88" spans="1:54" ht="20.100000000000001" customHeight="1">
      <c r="A88" s="108"/>
      <c r="B88" s="108"/>
      <c r="C88" s="109"/>
      <c r="D88" s="109"/>
      <c r="E88" s="109"/>
      <c r="F88" s="109"/>
    </row>
    <row r="89" spans="1:54" hidden="1">
      <c r="A89" s="96"/>
      <c r="B89" s="97"/>
    </row>
    <row r="90" spans="1:54" hidden="1">
      <c r="A90" s="54"/>
      <c r="B90" s="1030"/>
      <c r="C90" s="1030"/>
      <c r="D90" s="1030"/>
      <c r="E90" s="1030"/>
      <c r="F90" s="1030"/>
      <c r="G90" s="1030"/>
      <c r="H90" s="1030"/>
      <c r="I90" s="1030"/>
      <c r="J90" s="1030"/>
      <c r="K90" s="1030"/>
      <c r="L90" s="1030"/>
    </row>
    <row r="91" spans="1:54" ht="20.100000000000001" hidden="1" customHeight="1">
      <c r="A91" s="108"/>
      <c r="B91" s="108"/>
      <c r="C91" s="109"/>
      <c r="D91" s="109"/>
      <c r="E91" s="109"/>
      <c r="F91" s="109"/>
    </row>
    <row r="92" spans="1:54" ht="24" hidden="1" customHeight="1">
      <c r="A92" s="108"/>
      <c r="B92" s="108"/>
      <c r="C92" s="109"/>
      <c r="D92" s="109"/>
      <c r="E92" s="109"/>
      <c r="F92" s="26"/>
      <c r="G92" s="60"/>
    </row>
    <row r="93" spans="1:54" ht="24" customHeight="1">
      <c r="A93" s="37" t="s">
        <v>6</v>
      </c>
      <c r="B93" s="1039" t="str">
        <f>'Attach 3(JV)'!B24</f>
        <v/>
      </c>
      <c r="C93" s="1039"/>
      <c r="D93" s="1039"/>
      <c r="E93" s="26"/>
      <c r="G93" s="60" t="s">
        <v>4</v>
      </c>
      <c r="H93" s="1037" t="str">
        <f>'Attach 3(JV)'!E24</f>
        <v/>
      </c>
      <c r="I93" s="1038"/>
      <c r="J93" s="1038"/>
      <c r="K93" s="1038"/>
      <c r="L93" s="1038"/>
    </row>
    <row r="94" spans="1:54" ht="24" customHeight="1">
      <c r="A94" s="37" t="s">
        <v>7</v>
      </c>
      <c r="B94" s="1036" t="str">
        <f>'Attach 3(JV)'!B25</f>
        <v/>
      </c>
      <c r="C94" s="1036"/>
      <c r="D94" s="1036"/>
      <c r="E94" s="26"/>
      <c r="G94" s="60" t="s">
        <v>5</v>
      </c>
      <c r="H94" s="1037" t="str">
        <f>'Attach 3(JV)'!E25</f>
        <v/>
      </c>
      <c r="I94" s="1038"/>
      <c r="J94" s="1038"/>
      <c r="K94" s="1038"/>
      <c r="L94" s="1038"/>
    </row>
  </sheetData>
  <sheetProtection algorithmName="SHA-512" hashValue="2hPVHUNd6Zq77PirRT1jwmQiR498r5tOREQ3NzEorvwQYLJhlH2S6ZIOUuTj8F2gItZymDanZoIu7/qF0NeOQg==" saltValue="/baTqUws+LaC8QMV/fvKiw==" spinCount="100000" sheet="1" formatColumns="0" formatRows="0" selectLockedCells="1"/>
  <customSheetViews>
    <customSheetView guid="{298F032C-06C2-4CBE-91F6-31626F220A05}" showPageBreaks="1" showGridLines="0" zeroValues="0" printArea="1" hiddenRows="1" view="pageBreakPreview" topLeftCell="A70">
      <selection activeCell="K83" sqref="K83"/>
      <rowBreaks count="2" manualBreakCount="2">
        <brk id="25" max="11" man="1"/>
        <brk id="49" max="11" man="1"/>
      </rowBreaks>
      <pageMargins left="0.63" right="0.42" top="0.57999999999999996" bottom="0.6" header="0.34" footer="0.35"/>
      <pageSetup scale="89" orientation="portrait" r:id="rId1"/>
      <headerFooter alignWithMargins="0">
        <oddFooter>&amp;R&amp;"Book Antiqua,Bold"&amp;8 Page &amp;P of &amp;N</oddFooter>
      </headerFooter>
    </customSheetView>
    <customSheetView guid="{345DC493-E4B0-4F0D-8EB4-6A65D801E281}" showPageBreaks="1" showGridLines="0" zeroValues="0" printArea="1" hiddenRows="1" view="pageBreakPreview" topLeftCell="A19">
      <selection activeCell="H21" sqref="H21:L21"/>
      <rowBreaks count="2" manualBreakCount="2">
        <brk id="25" max="11" man="1"/>
        <brk id="49" max="11" man="1"/>
      </rowBreaks>
      <pageMargins left="0.63" right="0.42" top="0.57999999999999996" bottom="0.6" header="0.34" footer="0.35"/>
      <pageSetup scale="89" orientation="portrait" r:id="rId2"/>
      <headerFooter alignWithMargins="0">
        <oddFooter>&amp;R&amp;"Book Antiqua,Bold"&amp;8 Page &amp;P of &amp;N</oddFooter>
      </headerFooter>
    </customSheetView>
    <customSheetView guid="{35C772BD-8F05-4A18-BEC8-6AF744E22539}" showPageBreaks="1" showGridLines="0" zeroValues="0" printArea="1" hiddenRows="1" view="pageBreakPreview" topLeftCell="A73">
      <selection activeCell="J83" sqref="J83"/>
      <rowBreaks count="2" manualBreakCount="2">
        <brk id="25" max="11" man="1"/>
        <brk id="49" max="11" man="1"/>
      </rowBreaks>
      <pageMargins left="0.63" right="0.42" top="0.57999999999999996" bottom="0.6" header="0.34" footer="0.35"/>
      <pageSetup scale="89" orientation="portrait" r:id="rId3"/>
      <headerFooter alignWithMargins="0">
        <oddFooter>&amp;R&amp;"Book Antiqua,Bold"&amp;8 Page &amp;P of &amp;N</oddFooter>
      </headerFooter>
    </customSheetView>
    <customSheetView guid="{FC200EB0-6614-47DB-96CE-7610471486D9}" showPageBreaks="1" showGridLines="0" zeroValues="0" printArea="1" hiddenRows="1" view="pageBreakPreview">
      <selection activeCell="J83" sqref="J83"/>
      <rowBreaks count="2" manualBreakCount="2">
        <brk id="25" max="11" man="1"/>
        <brk id="49" max="11" man="1"/>
      </rowBreaks>
      <pageMargins left="0.63" right="0.42" top="0.57999999999999996" bottom="0.6" header="0.34" footer="0.35"/>
      <pageSetup scale="89" orientation="portrait" r:id="rId4"/>
      <headerFooter alignWithMargins="0">
        <oddFooter>&amp;R&amp;"Book Antiqua,Bold"&amp;8 Page &amp;P of &amp;N</oddFooter>
      </headerFooter>
    </customSheetView>
    <customSheetView guid="{010B040B-83D1-42E5-9354-A9BE9113BDAC}" showPageBreaks="1" showGridLines="0" zeroValues="0" printArea="1" hiddenRows="1" view="pageBreakPreview" topLeftCell="A16">
      <selection activeCell="H83" sqref="H83"/>
      <rowBreaks count="2" manualBreakCount="2">
        <brk id="25" max="11" man="1"/>
        <brk id="49" max="11" man="1"/>
      </rowBreaks>
      <pageMargins left="0.63" right="0.42" top="0.57999999999999996" bottom="0.6" header="0.34" footer="0.35"/>
      <pageSetup scale="89" orientation="portrait" r:id="rId5"/>
      <headerFooter alignWithMargins="0">
        <oddFooter>&amp;R&amp;"Book Antiqua,Bold"&amp;8 Page &amp;P of &amp;N</oddFooter>
      </headerFooter>
    </customSheetView>
    <customSheetView guid="{77353208-2D17-4D2E-ADE3-4F168F350B73}" showPageBreaks="1" showGridLines="0" zeroValues="0" printArea="1" hiddenRows="1" view="pageBreakPreview" topLeftCell="A31">
      <selection activeCell="C81" sqref="C81"/>
      <rowBreaks count="3" manualBreakCount="3">
        <brk id="25" max="11" man="1"/>
        <brk id="49" max="11" man="1"/>
        <brk id="82" max="11" man="1"/>
      </rowBreaks>
      <pageMargins left="0.63" right="0.42" top="0.57999999999999996" bottom="0.6" header="0.34" footer="0.35"/>
      <pageSetup scale="89" orientation="portrait" r:id="rId6"/>
      <headerFooter alignWithMargins="0">
        <oddFooter>&amp;R&amp;"Book Antiqua,Bold"&amp;8 Page &amp;P of &amp;N</oddFooter>
      </headerFooter>
    </customSheetView>
    <customSheetView guid="{1F125E51-1799-42D0-B41E-DC039BB17D59}" showPageBreaks="1" showGridLines="0" zeroValues="0" printArea="1" hiddenRows="1" view="pageBreakPreview" topLeftCell="A79">
      <selection activeCell="H21" sqref="H21:L21"/>
      <rowBreaks count="3" manualBreakCount="3">
        <brk id="25" max="11" man="1"/>
        <brk id="49" max="11" man="1"/>
        <brk id="82" max="11" man="1"/>
      </rowBreaks>
      <pageMargins left="0.63" right="0.42" top="0.57999999999999996" bottom="0.6" header="0.34" footer="0.35"/>
      <pageSetup scale="89" orientation="portrait" r:id="rId7"/>
      <headerFooter alignWithMargins="0">
        <oddFooter>&amp;R&amp;"Book Antiqua,Bold"&amp;8 Page &amp;P of &amp;N</oddFooter>
      </headerFooter>
    </customSheetView>
    <customSheetView guid="{14C32814-5A59-4863-9FB1-822FBB75D7D1}"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8"/>
      <headerFooter alignWithMargins="0">
        <oddFooter>&amp;R&amp;"Book Antiqua,Bold"&amp;8 Page &amp;P of &amp;N</oddFooter>
      </headerFooter>
    </customSheetView>
    <customSheetView guid="{AA750348-930C-43DE-ADD0-8D60980F5013}"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9"/>
      <headerFooter alignWithMargins="0">
        <oddFooter>&amp;R&amp;"Book Antiqua,Bold"&amp;8 Page &amp;P of &amp;N</oddFooter>
      </headerFooter>
    </customSheetView>
    <customSheetView guid="{CFBF18EC-8277-4311-991B-395AF21BB33B}"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10"/>
      <headerFooter alignWithMargins="0">
        <oddFooter>&amp;R&amp;"Book Antiqua,Bold"&amp;8 Page &amp;P of &amp;N</oddFooter>
      </headerFooter>
    </customSheetView>
    <customSheetView guid="{82C64B11-1F50-45B5-B7BB-9F1DC733C833}" showPageBreaks="1" showGridLines="0" zeroValues="0" printArea="1" view="pageBreakPreview" topLeftCell="A13">
      <selection activeCell="B75" sqref="B75:C75"/>
      <rowBreaks count="2" manualBreakCount="2">
        <brk id="25" max="11" man="1"/>
        <brk id="50" max="16383" man="1"/>
      </rowBreaks>
      <pageMargins left="0.63" right="0.42" top="0.57999999999999996" bottom="0.6" header="0.34" footer="0.35"/>
      <pageSetup scale="98" orientation="portrait" r:id="rId11"/>
      <headerFooter alignWithMargins="0">
        <oddFooter>&amp;R&amp;"Book Antiqua,Bold"&amp;8 Page &amp;P of &amp;N</oddFooter>
      </headerFooter>
    </customSheetView>
    <customSheetView guid="{FE4EC9C4-31B9-4D40-8323-5B16C3BC840F}" showPageBreaks="1" showGridLines="0" zeroValues="0" printArea="1" view="pageBreakPreview" topLeftCell="A67">
      <selection activeCell="D68" sqref="D68"/>
      <rowBreaks count="2" manualBreakCount="2">
        <brk id="25" max="11" man="1"/>
        <brk id="50" max="16383" man="1"/>
      </rowBreaks>
      <pageMargins left="0.63" right="0.42" top="0.57999999999999996" bottom="0.6" header="0.34" footer="0.35"/>
      <pageSetup scale="98" orientation="portrait" r:id="rId12"/>
      <headerFooter alignWithMargins="0">
        <oddFooter>&amp;R&amp;"Book Antiqua,Bold"&amp;8 Page &amp;P of &amp;N</oddFooter>
      </headerFooter>
    </customSheetView>
    <customSheetView guid="{F9FE2C60-2849-4C32-B532-2B1A89FFA9CD}" showGridLines="0" zeroValues="0" topLeftCell="A64">
      <selection activeCell="D68" sqref="D68"/>
      <rowBreaks count="2" manualBreakCount="2">
        <brk id="24" max="16383" man="1"/>
        <brk id="50" max="16383" man="1"/>
      </rowBreaks>
      <pageMargins left="0.63" right="0.42" top="0.57999999999999996" bottom="0.6" header="0.34" footer="0.35"/>
      <pageSetup orientation="portrait" r:id="rId13"/>
      <headerFooter alignWithMargins="0">
        <oddFooter>&amp;R&amp;"Book Antiqua,Bold"&amp;8 Page &amp;P of &amp;N</oddFooter>
      </headerFooter>
    </customSheetView>
    <customSheetView guid="{494F6778-23FE-4AAC-B37D-6C7543FC13B9}" showGridLines="0" zeroValues="0" topLeftCell="A19">
      <selection activeCell="H24" sqref="H24:L24"/>
      <rowBreaks count="4" manualBreakCount="4">
        <brk id="24" max="16383" man="1"/>
        <brk id="50" max="16383" man="1"/>
        <brk id="76" max="16383" man="1"/>
        <brk id="153" max="16383" man="1"/>
      </rowBreaks>
      <pageMargins left="0.63" right="0.42" top="0.57999999999999996" bottom="0.6" header="0.34" footer="0.35"/>
      <pageSetup orientation="portrait" r:id="rId14"/>
      <headerFooter alignWithMargins="0">
        <oddFooter>&amp;R&amp;"Book Antiqua,Bold"&amp;8 Page &amp;P of &amp;N</oddFooter>
      </headerFooter>
    </customSheetView>
    <customSheetView guid="{CD4CA1A8-824A-452F-BDBA-32A47C1B3013}" showGridLines="0" zeroValues="0" topLeftCell="A13">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5"/>
      <headerFooter alignWithMargins="0">
        <oddFooter>&amp;R&amp;"Book Antiqua,Bold"&amp;8 Page &amp;P of &amp;N</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17"/>
      <headerFooter alignWithMargins="0">
        <oddFooter xml:space="preserve">&amp;L&amp;8Tower Package-P238-TW04, TL associated with Phase-I Generation Project in Orissa (Part-C)&amp;R&amp;"Book Antiqua,Bold"&amp;8Attachment-16 TW04  / Page &amp;P </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18"/>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9"/>
      <headerFooter alignWithMargins="0">
        <oddFooter>&amp;R&amp;"Book Antiqua,Bold"&amp;8 Page &amp;P of &amp;N</oddFooter>
      </headerFooter>
    </customSheetView>
    <customSheetView guid="{7A9EA6D6-4DDF-43D9-92E6-C6AFAD14E266}" showGridLines="0" zeroValues="0">
      <selection activeCell="B55" sqref="B55:D55"/>
      <rowBreaks count="4" manualBreakCount="4">
        <brk id="24" max="16383" man="1"/>
        <brk id="50" max="16383" man="1"/>
        <brk id="76" max="16383" man="1"/>
        <brk id="153" max="16383" man="1"/>
      </rowBreaks>
      <pageMargins left="0.63" right="0.42" top="0.57999999999999996" bottom="0.6" header="0.34" footer="0.35"/>
      <pageSetup orientation="portrait" r:id="rId20"/>
      <headerFooter alignWithMargins="0">
        <oddFooter>&amp;R&amp;"Book Antiqua,Bold"&amp;8 Page &amp;P of &amp;N</oddFooter>
      </headerFooter>
    </customSheetView>
    <customSheetView guid="{DC28ED1E-3E35-4094-9C2B-5C0A1C1D459C}" showGridLines="0" zeroValues="0">
      <selection activeCell="D36" sqref="D36:L36"/>
      <rowBreaks count="4" manualBreakCount="4">
        <brk id="24" max="16383" man="1"/>
        <brk id="50" max="16383" man="1"/>
        <brk id="76" max="16383" man="1"/>
        <brk id="153" max="16383" man="1"/>
      </rowBreaks>
      <pageMargins left="0.63" right="0.42" top="0.57999999999999996" bottom="0.6" header="0.34" footer="0.35"/>
      <pageSetup orientation="portrait" r:id="rId21"/>
      <headerFooter alignWithMargins="0">
        <oddFooter>&amp;R&amp;"Book Antiqua,Bold"&amp;8 Page &amp;P of &amp;N</oddFooter>
      </headerFooter>
    </customSheetView>
    <customSheetView guid="{240327DD-375F-45D4-BA52-89AFD79FE6A1}" showPageBreaks="1" showGridLines="0" zeroValues="0" printArea="1" view="pageBreakPreview" topLeftCell="A16">
      <selection activeCell="D68" sqref="D68"/>
      <rowBreaks count="2" manualBreakCount="2">
        <brk id="25" max="11" man="1"/>
        <brk id="50" max="16383" man="1"/>
      </rowBreaks>
      <pageMargins left="0.63" right="0.42" top="0.57999999999999996" bottom="0.6" header="0.34" footer="0.35"/>
      <pageSetup scale="98" orientation="portrait" r:id="rId22"/>
      <headerFooter alignWithMargins="0">
        <oddFooter>&amp;R&amp;"Book Antiqua,Bold"&amp;8 Page &amp;P of &amp;N</oddFooter>
      </headerFooter>
    </customSheetView>
    <customSheetView guid="{82E8A0F5-0020-4355-95CF-28601763A783}" showPageBreaks="1" showGridLines="0" zeroValues="0" printArea="1" view="pageBreakPreview" topLeftCell="A76">
      <selection activeCell="I66" sqref="I66"/>
      <rowBreaks count="2" manualBreakCount="2">
        <brk id="25" max="11" man="1"/>
        <brk id="50" max="16383" man="1"/>
      </rowBreaks>
      <pageMargins left="0.63" right="0.42" top="0.57999999999999996" bottom="0.6" header="0.34" footer="0.35"/>
      <pageSetup scale="98" orientation="portrait" r:id="rId23"/>
      <headerFooter alignWithMargins="0">
        <oddFooter>&amp;R&amp;"Book Antiqua,Bold"&amp;8 Page &amp;P of &amp;N</oddFooter>
      </headerFooter>
    </customSheetView>
    <customSheetView guid="{44C1C443-3199-4288-884A-D16AF7B2CD69}" showPageBreaks="1" showGridLines="0" zeroValues="0" printArea="1" view="pageBreakPreview">
      <selection activeCell="I66" sqref="I66"/>
      <rowBreaks count="2" manualBreakCount="2">
        <brk id="25" max="11" man="1"/>
        <brk id="50" max="16383" man="1"/>
      </rowBreaks>
      <pageMargins left="0.63" right="0.42" top="0.57999999999999996" bottom="0.6" header="0.34" footer="0.35"/>
      <pageSetup scale="98" orientation="portrait" r:id="rId24"/>
      <headerFooter alignWithMargins="0">
        <oddFooter>&amp;R&amp;"Book Antiqua,Bold"&amp;8 Page &amp;P of &amp;N</oddFooter>
      </headerFooter>
    </customSheetView>
    <customSheetView guid="{CB7CD015-9A92-451A-BEF4-2BC98E3768DD}" showPageBreaks="1" showGridLines="0" zeroValues="0" printArea="1" view="pageBreakPreview">
      <selection activeCell="I66" sqref="I66"/>
      <rowBreaks count="2" manualBreakCount="2">
        <brk id="25" max="11" man="1"/>
        <brk id="50" max="16383" man="1"/>
      </rowBreaks>
      <pageMargins left="0.63" right="0.42" top="0.57999999999999996" bottom="0.6" header="0.34" footer="0.35"/>
      <pageSetup scale="98" orientation="portrait" r:id="rId25"/>
      <headerFooter alignWithMargins="0">
        <oddFooter>&amp;R&amp;"Book Antiqua,Bold"&amp;8 Page &amp;P of &amp;N</oddFooter>
      </headerFooter>
    </customSheetView>
    <customSheetView guid="{7A88FC7A-7690-48AB-B789-172043AFADC8}"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26"/>
      <headerFooter alignWithMargins="0">
        <oddFooter>&amp;R&amp;"Book Antiqua,Bold"&amp;8 Page &amp;P of &amp;N</oddFooter>
      </headerFooter>
    </customSheetView>
    <customSheetView guid="{1E2D7167-D6B7-4690-9A83-BF768C4223A4}"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27"/>
      <headerFooter alignWithMargins="0">
        <oddFooter>&amp;R&amp;"Book Antiqua,Bold"&amp;8 Page &amp;P of &amp;N</oddFooter>
      </headerFooter>
    </customSheetView>
    <customSheetView guid="{13A93EBF-985A-49FD-9FE0-DC75D238EC8C}" scale="120" showPageBreaks="1" showGridLines="0" zeroValues="0" printArea="1" hiddenRows="1" view="pageBreakPreview" topLeftCell="A58">
      <selection activeCell="B62" sqref="B62"/>
      <rowBreaks count="3" manualBreakCount="3">
        <brk id="25" max="11" man="1"/>
        <brk id="49" max="11" man="1"/>
        <brk id="80" max="11" man="1"/>
      </rowBreaks>
      <pageMargins left="0.63" right="0.42" top="0.57999999999999996" bottom="0.6" header="0.34" footer="0.35"/>
      <pageSetup scale="94" orientation="portrait" r:id="rId28"/>
      <headerFooter alignWithMargins="0">
        <oddFooter>&amp;R&amp;"Book Antiqua,Bold"&amp;8 Page &amp;P of &amp;N</oddFooter>
      </headerFooter>
    </customSheetView>
    <customSheetView guid="{BE615921-12B2-47E1-81BB-292B559B4C46}" scale="120" showPageBreaks="1" showGridLines="0" zeroValues="0" printArea="1" hiddenRows="1" view="pageBreakPreview" topLeftCell="A40">
      <selection activeCell="K51" sqref="K51:L51"/>
      <rowBreaks count="3" manualBreakCount="3">
        <brk id="25" max="11" man="1"/>
        <brk id="49" max="11" man="1"/>
        <brk id="80" max="11" man="1"/>
      </rowBreaks>
      <pageMargins left="0.63" right="0.42" top="0.57999999999999996" bottom="0.6" header="0.34" footer="0.35"/>
      <pageSetup scale="94" orientation="portrait" r:id="rId29"/>
      <headerFooter alignWithMargins="0">
        <oddFooter>&amp;R&amp;"Book Antiqua,Bold"&amp;8 Page &amp;P of &amp;N</oddFooter>
      </headerFooter>
    </customSheetView>
    <customSheetView guid="{D05C69EC-C4A6-4AED-AFBA-A3044FD4B3FB}" scale="120" showPageBreaks="1" showGridLines="0" zeroValues="0" printArea="1" hiddenRows="1" view="pageBreakPreview" topLeftCell="A13">
      <selection activeCell="D35" sqref="D35:L35"/>
      <rowBreaks count="3" manualBreakCount="3">
        <brk id="25" max="11" man="1"/>
        <brk id="49" max="11" man="1"/>
        <brk id="81" max="11" man="1"/>
      </rowBreaks>
      <pageMargins left="0.63" right="0.42" top="0.57999999999999996" bottom="0.6" header="0.34" footer="0.35"/>
      <pageSetup scale="89" orientation="portrait" r:id="rId30"/>
      <headerFooter alignWithMargins="0">
        <oddFooter>&amp;R&amp;"Book Antiqua,Bold"&amp;8 Page &amp;P of &amp;N</oddFooter>
      </headerFooter>
    </customSheetView>
    <customSheetView guid="{8CF338B0-8CA3-4AF4-816D-CB7A6D8E33BC}" showPageBreaks="1" showGridLines="0" zeroValues="0" printArea="1" hiddenRows="1" view="pageBreakPreview" topLeftCell="A76">
      <selection activeCell="L84" sqref="L84"/>
      <rowBreaks count="3" manualBreakCount="3">
        <brk id="25" max="11" man="1"/>
        <brk id="49" max="11" man="1"/>
        <brk id="81" max="11" man="1"/>
      </rowBreaks>
      <pageMargins left="0.63" right="0.42" top="0.57999999999999996" bottom="0.6" header="0.34" footer="0.35"/>
      <pageSetup scale="89" orientation="portrait" r:id="rId31"/>
      <headerFooter alignWithMargins="0">
        <oddFooter>&amp;R&amp;"Book Antiqua,Bold"&amp;8 Page &amp;P of &amp;N</oddFooter>
      </headerFooter>
    </customSheetView>
    <customSheetView guid="{B07CB001-8FAF-40AD-8AD5-A65A64B33B35}" showPageBreaks="1" showGridLines="0" zeroValues="0" printArea="1" hiddenRows="1" view="pageBreakPreview" topLeftCell="A31">
      <selection activeCell="C81" sqref="C81"/>
      <rowBreaks count="3" manualBreakCount="3">
        <brk id="25" max="11" man="1"/>
        <brk id="49" max="11" man="1"/>
        <brk id="81" max="11" man="1"/>
      </rowBreaks>
      <pageMargins left="0.63" right="0.42" top="0.57999999999999996" bottom="0.6" header="0.34" footer="0.35"/>
      <pageSetup scale="89" orientation="portrait" r:id="rId32"/>
      <headerFooter alignWithMargins="0">
        <oddFooter>&amp;R&amp;"Book Antiqua,Bold"&amp;8 Page &amp;P of &amp;N</oddFooter>
      </headerFooter>
    </customSheetView>
    <customSheetView guid="{4D67A8FB-66CE-4EFD-8932-C754BE25ED43}" showPageBreaks="1" showGridLines="0" zeroValues="0" printArea="1" hiddenRows="1" view="pageBreakPreview" topLeftCell="A79">
      <selection activeCell="C81" sqref="C81"/>
      <rowBreaks count="3" manualBreakCount="3">
        <brk id="25" max="11" man="1"/>
        <brk id="49" max="11" man="1"/>
        <brk id="82" max="11" man="1"/>
      </rowBreaks>
      <pageMargins left="0.63" right="0.42" top="0.57999999999999996" bottom="0.6" header="0.34" footer="0.35"/>
      <pageSetup scale="89" orientation="portrait" r:id="rId33"/>
      <headerFooter alignWithMargins="0">
        <oddFooter>&amp;R&amp;"Book Antiqua,Bold"&amp;8 Page &amp;P of &amp;N</oddFooter>
      </headerFooter>
    </customSheetView>
    <customSheetView guid="{0D490C87-B003-4943-9825-ACE0B8E7CC06}" showPageBreaks="1" showGridLines="0" zeroValues="0" printArea="1" hiddenRows="1" view="pageBreakPreview" topLeftCell="A82">
      <selection activeCell="C81" sqref="C81"/>
      <rowBreaks count="3" manualBreakCount="3">
        <brk id="25" max="11" man="1"/>
        <brk id="49" max="11" man="1"/>
        <brk id="81" max="11" man="1"/>
      </rowBreaks>
      <pageMargins left="0.63" right="0.42" top="0.57999999999999996" bottom="0.6" header="0.34" footer="0.35"/>
      <pageSetup scale="89" orientation="portrait" r:id="rId34"/>
      <headerFooter alignWithMargins="0">
        <oddFooter>&amp;R&amp;"Book Antiqua,Bold"&amp;8 Page &amp;P of &amp;N</oddFooter>
      </headerFooter>
    </customSheetView>
    <customSheetView guid="{012A8702-091E-4FD1-8E26-12B65B8B3B8C}" showPageBreaks="1" showGridLines="0" zeroValues="0" printArea="1" hiddenRows="1" view="pageBreakPreview" topLeftCell="A16">
      <selection activeCell="H83" sqref="H83"/>
      <rowBreaks count="2" manualBreakCount="2">
        <brk id="25" max="11" man="1"/>
        <brk id="49" max="11" man="1"/>
      </rowBreaks>
      <pageMargins left="0.63" right="0.42" top="0.57999999999999996" bottom="0.6" header="0.34" footer="0.35"/>
      <pageSetup scale="89" orientation="portrait" r:id="rId35"/>
      <headerFooter alignWithMargins="0">
        <oddFooter>&amp;R&amp;"Book Antiqua,Bold"&amp;8 Page &amp;P of &amp;N</oddFooter>
      </headerFooter>
    </customSheetView>
    <customSheetView guid="{CD28740F-9825-447C-B887-B18F0232D126}" showPageBreaks="1" showGridLines="0" zeroValues="0" printArea="1" hiddenRows="1" view="pageBreakPreview" topLeftCell="A7">
      <selection activeCell="H21" sqref="H21:L21"/>
      <rowBreaks count="2" manualBreakCount="2">
        <brk id="25" max="11" man="1"/>
        <brk id="49" max="11" man="1"/>
      </rowBreaks>
      <pageMargins left="0.63" right="0.42" top="0.57999999999999996" bottom="0.6" header="0.34" footer="0.35"/>
      <pageSetup scale="89" orientation="portrait" r:id="rId36"/>
      <headerFooter alignWithMargins="0">
        <oddFooter>&amp;R&amp;"Book Antiqua,Bold"&amp;8 Page &amp;P of &amp;N</oddFooter>
      </headerFooter>
    </customSheetView>
    <customSheetView guid="{0064F3C0-5DFF-4992-B9AD-EC91C5FD9BD7}" showPageBreaks="1" showGridLines="0" zeroValues="0" printArea="1" hiddenRows="1" view="pageBreakPreview" topLeftCell="A70">
      <selection activeCell="K83" sqref="K83"/>
      <rowBreaks count="2" manualBreakCount="2">
        <brk id="25" max="11" man="1"/>
        <brk id="49" max="11" man="1"/>
      </rowBreaks>
      <pageMargins left="0.63" right="0.42" top="0.57999999999999996" bottom="0.6" header="0.34" footer="0.35"/>
      <pageSetup scale="89" orientation="portrait" r:id="rId37"/>
      <headerFooter alignWithMargins="0">
        <oddFooter>&amp;R&amp;"Book Antiqua,Bold"&amp;8 Page &amp;P of &amp;N</oddFooter>
      </headerFooter>
    </customSheetView>
  </customSheetViews>
  <mergeCells count="127">
    <mergeCell ref="A3:L3"/>
    <mergeCell ref="B9:F9"/>
    <mergeCell ref="A16:L16"/>
    <mergeCell ref="B10:F10"/>
    <mergeCell ref="B11:F11"/>
    <mergeCell ref="D29:L29"/>
    <mergeCell ref="A5:L5"/>
    <mergeCell ref="B21:G21"/>
    <mergeCell ref="B22:G22"/>
    <mergeCell ref="D28:L28"/>
    <mergeCell ref="B29:C29"/>
    <mergeCell ref="H24:L24"/>
    <mergeCell ref="B28:C28"/>
    <mergeCell ref="D35:L35"/>
    <mergeCell ref="B12:F12"/>
    <mergeCell ref="B18:L18"/>
    <mergeCell ref="C39:F39"/>
    <mergeCell ref="H23:L23"/>
    <mergeCell ref="B20:G20"/>
    <mergeCell ref="B26:L26"/>
    <mergeCell ref="A8:F8"/>
    <mergeCell ref="B19:L19"/>
    <mergeCell ref="B35:C35"/>
    <mergeCell ref="H22:L22"/>
    <mergeCell ref="D32:L32"/>
    <mergeCell ref="B23:G23"/>
    <mergeCell ref="B24:G24"/>
    <mergeCell ref="H20:L20"/>
    <mergeCell ref="H21:L21"/>
    <mergeCell ref="B33:C33"/>
    <mergeCell ref="D34:L34"/>
    <mergeCell ref="B34:C34"/>
    <mergeCell ref="D30:L30"/>
    <mergeCell ref="D31:L31"/>
    <mergeCell ref="D33:L33"/>
    <mergeCell ref="B36:C36"/>
    <mergeCell ref="B38:L38"/>
    <mergeCell ref="D36:L36"/>
    <mergeCell ref="C44:F44"/>
    <mergeCell ref="G44:H44"/>
    <mergeCell ref="I44:L44"/>
    <mergeCell ref="G39:H39"/>
    <mergeCell ref="I39:L39"/>
    <mergeCell ref="C40:F40"/>
    <mergeCell ref="G40:H40"/>
    <mergeCell ref="I40:L40"/>
    <mergeCell ref="C41:F41"/>
    <mergeCell ref="G41:H41"/>
    <mergeCell ref="I41:L41"/>
    <mergeCell ref="B47:L47"/>
    <mergeCell ref="B42:L42"/>
    <mergeCell ref="C43:F43"/>
    <mergeCell ref="G49:H49"/>
    <mergeCell ref="C49:F49"/>
    <mergeCell ref="I49:J49"/>
    <mergeCell ref="K49:L49"/>
    <mergeCell ref="K50:L50"/>
    <mergeCell ref="C50:F50"/>
    <mergeCell ref="C45:F45"/>
    <mergeCell ref="G45:H45"/>
    <mergeCell ref="I45:L45"/>
    <mergeCell ref="B48:L48"/>
    <mergeCell ref="I50:J50"/>
    <mergeCell ref="G50:H50"/>
    <mergeCell ref="G43:H43"/>
    <mergeCell ref="I43:L43"/>
    <mergeCell ref="K51:L51"/>
    <mergeCell ref="E71:H71"/>
    <mergeCell ref="C54:F54"/>
    <mergeCell ref="B69:E69"/>
    <mergeCell ref="K53:L53"/>
    <mergeCell ref="C51:F51"/>
    <mergeCell ref="G51:H51"/>
    <mergeCell ref="I54:J54"/>
    <mergeCell ref="K54:L54"/>
    <mergeCell ref="K52:L52"/>
    <mergeCell ref="I53:J53"/>
    <mergeCell ref="C53:F53"/>
    <mergeCell ref="G53:H53"/>
    <mergeCell ref="I51:J51"/>
    <mergeCell ref="I52:J52"/>
    <mergeCell ref="C52:F52"/>
    <mergeCell ref="G52:H52"/>
    <mergeCell ref="G54:H54"/>
    <mergeCell ref="C63:F63"/>
    <mergeCell ref="G63:L63"/>
    <mergeCell ref="C65:F65"/>
    <mergeCell ref="G65:L65"/>
    <mergeCell ref="C66:F66"/>
    <mergeCell ref="H66:L66"/>
    <mergeCell ref="B94:D94"/>
    <mergeCell ref="B77:D77"/>
    <mergeCell ref="E77:H77"/>
    <mergeCell ref="E76:H76"/>
    <mergeCell ref="B76:D76"/>
    <mergeCell ref="B90:L90"/>
    <mergeCell ref="H93:L93"/>
    <mergeCell ref="H94:L94"/>
    <mergeCell ref="B93:D93"/>
    <mergeCell ref="I73:L73"/>
    <mergeCell ref="I71:L71"/>
    <mergeCell ref="I77:L77"/>
    <mergeCell ref="H80:L80"/>
    <mergeCell ref="B73:D73"/>
    <mergeCell ref="E73:H73"/>
    <mergeCell ref="I76:L76"/>
    <mergeCell ref="E72:H72"/>
    <mergeCell ref="B71:D71"/>
    <mergeCell ref="B72:D72"/>
    <mergeCell ref="B74:D74"/>
    <mergeCell ref="E74:H74"/>
    <mergeCell ref="C80:G80"/>
    <mergeCell ref="I74:L74"/>
    <mergeCell ref="I75:L75"/>
    <mergeCell ref="B75:D75"/>
    <mergeCell ref="E75:H75"/>
    <mergeCell ref="I72:L72"/>
    <mergeCell ref="B70:L70"/>
    <mergeCell ref="B56:L56"/>
    <mergeCell ref="B57:L57"/>
    <mergeCell ref="B59:L59"/>
    <mergeCell ref="C61:F61"/>
    <mergeCell ref="G61:L61"/>
    <mergeCell ref="C62:F62"/>
    <mergeCell ref="G62:L62"/>
    <mergeCell ref="C64:F64"/>
    <mergeCell ref="G64:I64"/>
  </mergeCells>
  <phoneticPr fontId="6" type="noConversion"/>
  <dataValidations count="1">
    <dataValidation type="list" allowBlank="1" showInputMessage="1" showErrorMessage="1" error="Enter Yes or No from drop down menu." sqref="H23:L24" xr:uid="{00000000-0002-0000-1500-000000000000}">
      <formula1>"Yes, No"</formula1>
    </dataValidation>
  </dataValidations>
  <pageMargins left="0.63" right="0.42" top="0.57999999999999996" bottom="0.6" header="0.34" footer="0.35"/>
  <pageSetup scale="89" orientation="portrait" r:id="rId38"/>
  <headerFooter alignWithMargins="0">
    <oddFooter>&amp;R&amp;"Book Antiqua,Bold"&amp;8 Page &amp;P of &amp;N</oddFooter>
  </headerFooter>
  <rowBreaks count="2" manualBreakCount="2">
    <brk id="25" max="11" man="1"/>
    <brk id="49" max="11" man="1"/>
  </rowBreaks>
  <drawing r:id="rId39"/>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tabColor rgb="FFFF0000"/>
    <pageSetUpPr fitToPage="1"/>
  </sheetPr>
  <dimension ref="A1:Z209"/>
  <sheetViews>
    <sheetView showGridLines="0" view="pageBreakPreview" zoomScaleNormal="100" zoomScaleSheetLayoutView="100" workbookViewId="0">
      <selection activeCell="A19" sqref="A19"/>
    </sheetView>
  </sheetViews>
  <sheetFormatPr defaultRowHeight="16.5"/>
  <cols>
    <col min="1" max="2" width="16.28515625" style="296" customWidth="1"/>
    <col min="3" max="3" width="19.7109375" style="296" customWidth="1"/>
    <col min="4" max="4" width="22.7109375" style="296" customWidth="1"/>
    <col min="5" max="5" width="28.42578125" style="296" customWidth="1"/>
    <col min="6" max="8" width="9.140625" style="294"/>
    <col min="9" max="16384" width="9.140625" style="295"/>
  </cols>
  <sheetData>
    <row r="1" spans="1:26">
      <c r="A1" s="291" t="str">
        <f>Basic!A3&amp;Basic!B3</f>
        <v>Specification No. :SR-I/C&amp;M/WC-4356(SR1/NT/W-AIS/DOM/B00/25/11800
(RFx: 5002004743)</v>
      </c>
      <c r="B1" s="292"/>
      <c r="C1" s="292"/>
      <c r="D1" s="292"/>
      <c r="E1" s="293" t="str">
        <f>"Attachment-17 "</f>
        <v xml:space="preserve">Attachment-17 </v>
      </c>
    </row>
    <row r="2" spans="1:26" ht="10.5" customHeight="1">
      <c r="Z2" s="297">
        <f>'[2]Attach 3(JV)'!Z2</f>
        <v>0</v>
      </c>
    </row>
    <row r="3" spans="1:26" ht="104.25" customHeight="1">
      <c r="A3" s="1052" t="str">
        <f>'Attach 3(JV)'!A3</f>
        <v xml:space="preserve">WC-4356: Augmentation of transformation capacity at 400/220KV Nagarjunasgar substation in Andhrapradesh by 1X500MVA, 400/220KV ICT(4th) and Conversion of 80MVAR fixed line reactor at Nellore end on Vijayawada- Nellore 400KV D/C line(line-2) to switchable line reactor along with NGR and its bypassing scheme </v>
      </c>
      <c r="B3" s="1052"/>
      <c r="C3" s="1052"/>
      <c r="D3" s="1052"/>
      <c r="E3" s="1052"/>
      <c r="F3" s="298"/>
      <c r="G3" s="299"/>
      <c r="H3" s="298"/>
    </row>
    <row r="4" spans="1:26" ht="10.5" customHeight="1">
      <c r="A4" s="300"/>
      <c r="H4" s="31"/>
      <c r="I4" s="10"/>
    </row>
    <row r="5" spans="1:26" ht="19.5" customHeight="1">
      <c r="A5" s="1053" t="s">
        <v>474</v>
      </c>
      <c r="B5" s="1053"/>
      <c r="C5" s="1053"/>
      <c r="D5" s="1053"/>
      <c r="E5" s="1053"/>
      <c r="F5" s="301"/>
      <c r="H5" s="31"/>
      <c r="I5" s="10"/>
    </row>
    <row r="6" spans="1:26">
      <c r="A6" s="302"/>
      <c r="H6" s="31"/>
      <c r="I6" s="10"/>
    </row>
    <row r="7" spans="1:26" ht="19.5" customHeight="1">
      <c r="A7" s="303" t="str">
        <f>'Attach 3(JV)'!A7</f>
        <v>Bidder’s Name and Address :</v>
      </c>
      <c r="B7" s="302"/>
      <c r="C7" s="302"/>
      <c r="D7" s="14" t="str">
        <f>'[2]Attach 3(JV)'!E7</f>
        <v>To:</v>
      </c>
      <c r="H7" s="31"/>
      <c r="I7" s="10"/>
    </row>
    <row r="8" spans="1:26" ht="19.5" customHeight="1">
      <c r="A8" s="1054" t="str">
        <f>'[2]Attach 3(JV)'!A8</f>
        <v/>
      </c>
      <c r="B8" s="1054"/>
      <c r="C8" s="1054"/>
      <c r="D8" s="11" t="str">
        <f>+'Attach 18'!E8</f>
        <v>Contract &amp; Materials Dept.,</v>
      </c>
      <c r="H8" s="31"/>
      <c r="I8" s="10"/>
    </row>
    <row r="9" spans="1:26" ht="19.5" customHeight="1">
      <c r="A9" s="12" t="s">
        <v>353</v>
      </c>
      <c r="B9" s="640" t="str">
        <f>'Attach 3(JV)'!B9</f>
        <v/>
      </c>
      <c r="C9" s="640"/>
      <c r="D9" s="11" t="str">
        <f>'[2]Attach 3(JV)'!E9</f>
        <v>Power Grid Corporation of India Ltd.,</v>
      </c>
      <c r="H9" s="31"/>
      <c r="I9" s="10"/>
    </row>
    <row r="10" spans="1:26" ht="19.5" customHeight="1">
      <c r="A10" s="12" t="s">
        <v>354</v>
      </c>
      <c r="B10" s="640" t="str">
        <f>'Attach 3(JV)'!B10</f>
        <v/>
      </c>
      <c r="C10" s="640"/>
      <c r="D10" s="11" t="str">
        <f>+'Attach 18'!E10</f>
        <v>Kavadiguda Main Road,</v>
      </c>
      <c r="H10" s="31"/>
      <c r="I10" s="10"/>
    </row>
    <row r="11" spans="1:26" ht="19.5" customHeight="1">
      <c r="B11" s="640" t="str">
        <f>'Attach 3(JV)'!B11</f>
        <v/>
      </c>
      <c r="C11" s="640"/>
      <c r="D11" s="11" t="str">
        <f>+'Attach 18'!E11</f>
        <v>Secunderabad -500080.</v>
      </c>
    </row>
    <row r="12" spans="1:26" ht="19.5" customHeight="1">
      <c r="A12" s="302"/>
      <c r="B12" s="640" t="str">
        <f>'Attach 3(JV)'!B12</f>
        <v/>
      </c>
      <c r="C12" s="640"/>
      <c r="D12" s="11"/>
    </row>
    <row r="13" spans="1:26" ht="19.5" customHeight="1">
      <c r="A13" s="296" t="s">
        <v>347</v>
      </c>
    </row>
    <row r="14" spans="1:26" ht="9.9499999999999993" customHeight="1">
      <c r="A14" s="302"/>
    </row>
    <row r="15" spans="1:26" ht="113.25" customHeight="1">
      <c r="A15" s="537">
        <v>1</v>
      </c>
      <c r="B15" s="1056" t="s">
        <v>475</v>
      </c>
      <c r="C15" s="1056"/>
      <c r="D15" s="1056"/>
      <c r="E15" s="1056"/>
      <c r="F15" s="304"/>
      <c r="G15" s="304"/>
      <c r="H15" s="304"/>
    </row>
    <row r="16" spans="1:26" ht="57" customHeight="1">
      <c r="A16" s="537">
        <v>2</v>
      </c>
      <c r="B16" s="1056" t="s">
        <v>476</v>
      </c>
      <c r="C16" s="1056"/>
      <c r="D16" s="1056"/>
      <c r="E16" s="1056"/>
      <c r="F16" s="304"/>
      <c r="G16" s="304"/>
      <c r="H16" s="304"/>
    </row>
    <row r="17" spans="1:8" ht="19.5" customHeight="1">
      <c r="A17" s="302"/>
      <c r="B17" s="302"/>
      <c r="C17" s="302"/>
      <c r="D17" s="302"/>
      <c r="E17" s="302"/>
      <c r="F17" s="304"/>
      <c r="G17" s="304"/>
      <c r="H17" s="304"/>
    </row>
    <row r="18" spans="1:8" s="294" customFormat="1" ht="75" customHeight="1">
      <c r="A18" s="533" t="s">
        <v>477</v>
      </c>
      <c r="B18" s="536" t="s">
        <v>351</v>
      </c>
      <c r="C18" s="536" t="s">
        <v>478</v>
      </c>
      <c r="D18" s="533" t="s">
        <v>479</v>
      </c>
      <c r="E18" s="533" t="s">
        <v>480</v>
      </c>
      <c r="G18" s="304"/>
      <c r="H18" s="304"/>
    </row>
    <row r="19" spans="1:8">
      <c r="A19" s="306"/>
      <c r="B19" s="307"/>
      <c r="C19" s="307"/>
      <c r="D19" s="308"/>
      <c r="E19" s="308"/>
      <c r="F19" s="304"/>
      <c r="G19" s="304"/>
      <c r="H19" s="304"/>
    </row>
    <row r="20" spans="1:8">
      <c r="A20" s="306"/>
      <c r="B20" s="307"/>
      <c r="C20" s="307"/>
      <c r="D20" s="308"/>
      <c r="E20" s="308"/>
      <c r="F20" s="304"/>
      <c r="G20" s="304"/>
      <c r="H20" s="304"/>
    </row>
    <row r="21" spans="1:8">
      <c r="A21" s="306"/>
      <c r="B21" s="307"/>
      <c r="C21" s="307"/>
      <c r="D21" s="308"/>
      <c r="E21" s="308"/>
      <c r="F21" s="304"/>
      <c r="G21" s="304"/>
      <c r="H21" s="304"/>
    </row>
    <row r="22" spans="1:8">
      <c r="A22" s="306"/>
      <c r="B22" s="307"/>
      <c r="C22" s="307"/>
      <c r="D22" s="308"/>
      <c r="E22" s="308"/>
      <c r="F22" s="304"/>
      <c r="G22" s="304"/>
      <c r="H22" s="304"/>
    </row>
    <row r="23" spans="1:8">
      <c r="A23" s="306"/>
      <c r="B23" s="307"/>
      <c r="C23" s="307"/>
      <c r="D23" s="308"/>
      <c r="E23" s="308"/>
      <c r="F23" s="304"/>
      <c r="G23" s="304"/>
      <c r="H23" s="304"/>
    </row>
    <row r="24" spans="1:8">
      <c r="A24" s="306"/>
      <c r="B24" s="307"/>
      <c r="C24" s="307"/>
      <c r="D24" s="308"/>
      <c r="E24" s="308"/>
      <c r="F24" s="304"/>
      <c r="G24" s="304"/>
      <c r="H24" s="304"/>
    </row>
    <row r="25" spans="1:8" ht="6" customHeight="1">
      <c r="A25" s="309"/>
      <c r="B25" s="310"/>
      <c r="C25" s="310"/>
      <c r="D25" s="311"/>
      <c r="E25" s="311"/>
      <c r="F25" s="304"/>
      <c r="G25" s="304"/>
      <c r="H25" s="304"/>
    </row>
    <row r="26" spans="1:8" ht="0.6" hidden="1" customHeight="1">
      <c r="A26" s="312"/>
      <c r="B26" s="313"/>
      <c r="C26" s="313"/>
      <c r="D26" s="314"/>
      <c r="E26" s="314"/>
      <c r="F26" s="304"/>
      <c r="G26" s="304"/>
      <c r="H26" s="304"/>
    </row>
    <row r="27" spans="1:8" ht="30" customHeight="1">
      <c r="A27" s="1057" t="s">
        <v>481</v>
      </c>
      <c r="B27" s="1057"/>
      <c r="C27" s="1057"/>
      <c r="D27" s="1057"/>
      <c r="E27" s="1057"/>
      <c r="F27" s="304"/>
      <c r="G27" s="304"/>
      <c r="H27" s="304"/>
    </row>
    <row r="28" spans="1:8">
      <c r="C28" s="315"/>
    </row>
    <row r="29" spans="1:8">
      <c r="A29" s="316" t="s">
        <v>6</v>
      </c>
      <c r="B29" s="317" t="str">
        <f>'Attach 3(JV)'!B24</f>
        <v/>
      </c>
      <c r="C29" s="315" t="s">
        <v>4</v>
      </c>
      <c r="D29" s="318" t="str">
        <f>'Attach 3(JV)'!E24</f>
        <v/>
      </c>
    </row>
    <row r="30" spans="1:8">
      <c r="A30" s="316" t="s">
        <v>7</v>
      </c>
      <c r="B30" s="318" t="str">
        <f>'Attach 3(JV)'!B25</f>
        <v/>
      </c>
      <c r="C30" s="315" t="s">
        <v>5</v>
      </c>
      <c r="D30" s="318" t="str">
        <f>'Attach 3(JV)'!E25</f>
        <v/>
      </c>
    </row>
    <row r="31" spans="1:8">
      <c r="B31" s="319"/>
      <c r="C31" s="315"/>
      <c r="D31" s="315"/>
      <c r="E31" s="319"/>
    </row>
    <row r="32" spans="1:8" hidden="1">
      <c r="A32" s="291" t="str">
        <f>A1</f>
        <v>Specification No. :SR-I/C&amp;M/WC-4356(SR1/NT/W-AIS/DOM/B00/25/11800
(RFx: 5002004743)</v>
      </c>
      <c r="B32" s="292"/>
      <c r="C32" s="292"/>
      <c r="D32" s="292"/>
      <c r="E32" s="293" t="str">
        <f>E1</f>
        <v xml:space="preserve">Attachment-17 </v>
      </c>
    </row>
    <row r="33" spans="1:8" hidden="1"/>
    <row r="34" spans="1:8" ht="15" hidden="1">
      <c r="A34" s="1058" t="str">
        <f>A3</f>
        <v xml:space="preserve">WC-4356: Augmentation of transformation capacity at 400/220KV Nagarjunasgar substation in Andhrapradesh by 1X500MVA, 400/220KV ICT(4th) and Conversion of 80MVAR fixed line reactor at Nellore end on Vijayawada- Nellore 400KV D/C line(line-2) to switchable line reactor along with NGR and its bypassing scheme </v>
      </c>
      <c r="B34" s="1058"/>
      <c r="C34" s="1058"/>
      <c r="D34" s="1058"/>
      <c r="E34" s="1058"/>
    </row>
    <row r="35" spans="1:8" hidden="1">
      <c r="A35" s="300"/>
    </row>
    <row r="36" spans="1:8" ht="15" hidden="1">
      <c r="A36" s="1055" t="s">
        <v>388</v>
      </c>
      <c r="B36" s="1055"/>
      <c r="C36" s="1055"/>
      <c r="D36" s="1055"/>
      <c r="E36" s="1055"/>
      <c r="F36" s="295"/>
      <c r="G36" s="295"/>
      <c r="H36" s="295"/>
    </row>
    <row r="37" spans="1:8" hidden="1">
      <c r="A37" s="302"/>
      <c r="F37" s="295"/>
      <c r="G37" s="295"/>
      <c r="H37" s="295"/>
    </row>
    <row r="38" spans="1:8" hidden="1">
      <c r="A38" s="303" t="str">
        <f>'[2]Attach 3(JV)'!A15</f>
        <v>Name(s) and Addresse(s) of other partner(s)</v>
      </c>
      <c r="B38" s="302"/>
      <c r="C38" s="302"/>
      <c r="D38" s="14" t="str">
        <f>D7</f>
        <v>To:</v>
      </c>
      <c r="F38" s="295"/>
      <c r="G38" s="295"/>
      <c r="H38" s="295"/>
    </row>
    <row r="39" spans="1:8" hidden="1">
      <c r="A39" s="303" t="str">
        <f>'[2]Attach 3(JV)'!B16</f>
        <v/>
      </c>
      <c r="B39" s="302"/>
      <c r="C39" s="302"/>
      <c r="D39" s="11" t="str">
        <f>D8</f>
        <v>Contract &amp; Materials Dept.,</v>
      </c>
      <c r="F39" s="295"/>
      <c r="G39" s="295"/>
      <c r="H39" s="295"/>
    </row>
    <row r="40" spans="1:8" hidden="1">
      <c r="A40" s="12" t="s">
        <v>353</v>
      </c>
      <c r="B40" s="640" t="str">
        <f>'[2]Attach 3(JV)'!B17:D17</f>
        <v xml:space="preserve">…… ……. …….. …… ……. …….. </v>
      </c>
      <c r="C40" s="640"/>
      <c r="D40" s="11" t="str">
        <f>D9</f>
        <v>Power Grid Corporation of India Ltd.,</v>
      </c>
      <c r="F40" s="295"/>
      <c r="G40" s="295"/>
      <c r="H40" s="295"/>
    </row>
    <row r="41" spans="1:8" hidden="1">
      <c r="A41" s="12" t="s">
        <v>354</v>
      </c>
      <c r="B41" s="640" t="str">
        <f>'[2]Attach 3(JV)'!B18:D18</f>
        <v xml:space="preserve">…… ……. …….. …… ……. …….. </v>
      </c>
      <c r="C41" s="640"/>
      <c r="D41" s="11" t="str">
        <f>D10</f>
        <v>Kavadiguda Main Road,</v>
      </c>
      <c r="F41" s="295"/>
      <c r="G41" s="295"/>
      <c r="H41" s="295"/>
    </row>
    <row r="42" spans="1:8" hidden="1">
      <c r="B42" s="640" t="str">
        <f>'[2]Attach 3(JV)'!B19:D19</f>
        <v xml:space="preserve">…… ……. …….. …… ……. …….. </v>
      </c>
      <c r="C42" s="640"/>
      <c r="D42" s="11" t="str">
        <f>D11</f>
        <v>Secunderabad -500080.</v>
      </c>
      <c r="F42" s="295"/>
      <c r="G42" s="295"/>
      <c r="H42" s="295"/>
    </row>
    <row r="43" spans="1:8" hidden="1">
      <c r="A43" s="302"/>
      <c r="B43" s="640" t="str">
        <f>'[2]Attach 3(JV)'!B20:D20</f>
        <v xml:space="preserve">…… ……. …….. …… ……. …….. </v>
      </c>
      <c r="C43" s="640"/>
      <c r="D43" s="11"/>
      <c r="F43" s="295"/>
      <c r="G43" s="295"/>
      <c r="H43" s="295"/>
    </row>
    <row r="44" spans="1:8" hidden="1">
      <c r="A44" s="296" t="s">
        <v>347</v>
      </c>
      <c r="F44" s="295"/>
      <c r="G44" s="295"/>
      <c r="H44" s="295"/>
    </row>
    <row r="45" spans="1:8" hidden="1">
      <c r="A45" s="302"/>
      <c r="F45" s="295"/>
      <c r="G45" s="295"/>
      <c r="H45" s="295"/>
    </row>
    <row r="46" spans="1:8" hidden="1">
      <c r="A46" s="1059" t="s">
        <v>389</v>
      </c>
      <c r="B46" s="1059"/>
      <c r="C46" s="1059"/>
      <c r="D46" s="1059"/>
      <c r="E46" s="1059"/>
      <c r="F46" s="295"/>
      <c r="G46" s="295"/>
      <c r="H46" s="295"/>
    </row>
    <row r="47" spans="1:8" hidden="1">
      <c r="A47" s="302"/>
      <c r="B47" s="302"/>
      <c r="C47" s="302"/>
      <c r="D47" s="302"/>
      <c r="E47" s="302"/>
      <c r="F47" s="295"/>
      <c r="G47" s="295"/>
      <c r="H47" s="295"/>
    </row>
    <row r="48" spans="1:8" ht="49.5" hidden="1">
      <c r="A48" s="305" t="s">
        <v>351</v>
      </c>
      <c r="B48" s="1061" t="s">
        <v>113</v>
      </c>
      <c r="C48" s="1061"/>
      <c r="D48" s="305" t="s">
        <v>114</v>
      </c>
      <c r="E48" s="305" t="s">
        <v>115</v>
      </c>
      <c r="F48" s="295"/>
      <c r="G48" s="295"/>
      <c r="H48" s="295"/>
    </row>
    <row r="49" spans="1:8" hidden="1">
      <c r="A49" s="320">
        <v>1</v>
      </c>
      <c r="B49" s="1060"/>
      <c r="C49" s="1060"/>
      <c r="D49" s="321"/>
      <c r="E49" s="321"/>
      <c r="F49" s="295"/>
      <c r="G49" s="295"/>
      <c r="H49" s="295"/>
    </row>
    <row r="50" spans="1:8" hidden="1">
      <c r="A50" s="320">
        <v>2</v>
      </c>
      <c r="B50" s="1060"/>
      <c r="C50" s="1060"/>
      <c r="D50" s="321"/>
      <c r="E50" s="321"/>
      <c r="F50" s="295"/>
      <c r="G50" s="295"/>
      <c r="H50" s="295"/>
    </row>
    <row r="51" spans="1:8" hidden="1">
      <c r="A51" s="320">
        <v>3</v>
      </c>
      <c r="B51" s="1060"/>
      <c r="C51" s="1060"/>
      <c r="D51" s="321"/>
      <c r="E51" s="321"/>
      <c r="F51" s="295"/>
      <c r="G51" s="295"/>
      <c r="H51" s="295"/>
    </row>
    <row r="52" spans="1:8" hidden="1">
      <c r="A52" s="320">
        <v>4</v>
      </c>
      <c r="B52" s="1060"/>
      <c r="C52" s="1060"/>
      <c r="D52" s="321"/>
      <c r="E52" s="321"/>
      <c r="F52" s="295"/>
      <c r="G52" s="295"/>
      <c r="H52" s="295"/>
    </row>
    <row r="53" spans="1:8" hidden="1">
      <c r="A53" s="320">
        <v>5</v>
      </c>
      <c r="B53" s="1060"/>
      <c r="C53" s="1060"/>
      <c r="D53" s="321"/>
      <c r="E53" s="321"/>
      <c r="F53" s="295"/>
      <c r="G53" s="295"/>
      <c r="H53" s="295"/>
    </row>
    <row r="54" spans="1:8" hidden="1">
      <c r="A54" s="320">
        <v>6</v>
      </c>
      <c r="B54" s="1060"/>
      <c r="C54" s="1060"/>
      <c r="D54" s="321"/>
      <c r="E54" s="321"/>
      <c r="F54" s="295"/>
      <c r="G54" s="295"/>
      <c r="H54" s="295"/>
    </row>
    <row r="55" spans="1:8" hidden="1">
      <c r="A55" s="302"/>
      <c r="B55" s="302"/>
      <c r="C55" s="302"/>
      <c r="D55" s="302"/>
      <c r="E55" s="302"/>
      <c r="F55" s="295"/>
      <c r="G55" s="295"/>
      <c r="H55" s="295"/>
    </row>
    <row r="56" spans="1:8" ht="15" hidden="1">
      <c r="A56" s="322"/>
      <c r="B56" s="322"/>
      <c r="C56" s="322"/>
      <c r="D56" s="322"/>
      <c r="E56" s="322"/>
      <c r="F56" s="295"/>
      <c r="G56" s="295"/>
      <c r="H56" s="295"/>
    </row>
    <row r="57" spans="1:8" ht="15" hidden="1">
      <c r="A57" s="322" t="s">
        <v>6</v>
      </c>
      <c r="B57" s="317" t="str">
        <f>B29</f>
        <v/>
      </c>
      <c r="C57" s="322" t="s">
        <v>4</v>
      </c>
      <c r="D57" s="322" t="str">
        <f>D29</f>
        <v/>
      </c>
      <c r="E57" s="322"/>
      <c r="F57" s="295"/>
      <c r="G57" s="295"/>
      <c r="H57" s="295"/>
    </row>
    <row r="58" spans="1:8" ht="15" hidden="1">
      <c r="A58" s="322" t="s">
        <v>7</v>
      </c>
      <c r="B58" s="322" t="str">
        <f>B30</f>
        <v/>
      </c>
      <c r="C58" s="322" t="s">
        <v>5</v>
      </c>
      <c r="D58" s="322" t="str">
        <f>D30</f>
        <v/>
      </c>
      <c r="E58" s="322"/>
      <c r="F58" s="295"/>
      <c r="G58" s="295"/>
      <c r="H58" s="295"/>
    </row>
    <row r="59" spans="1:8" ht="15" hidden="1">
      <c r="A59" s="322"/>
      <c r="B59" s="322"/>
      <c r="C59" s="322"/>
      <c r="D59" s="322"/>
      <c r="E59" s="322"/>
      <c r="F59" s="295"/>
      <c r="G59" s="295"/>
      <c r="H59" s="295"/>
    </row>
    <row r="60" spans="1:8" hidden="1">
      <c r="A60" s="291" t="str">
        <f>A32</f>
        <v>Specification No. :SR-I/C&amp;M/WC-4356(SR1/NT/W-AIS/DOM/B00/25/11800
(RFx: 5002004743)</v>
      </c>
      <c r="B60" s="292"/>
      <c r="C60" s="292"/>
      <c r="D60" s="292"/>
      <c r="E60" s="293" t="str">
        <f>E32</f>
        <v xml:space="preserve">Attachment-17 </v>
      </c>
      <c r="F60" s="295"/>
      <c r="G60" s="295"/>
      <c r="H60" s="295"/>
    </row>
    <row r="61" spans="1:8" hidden="1">
      <c r="F61" s="295"/>
      <c r="G61" s="295"/>
      <c r="H61" s="295"/>
    </row>
    <row r="62" spans="1:8" ht="15" hidden="1">
      <c r="A62" s="1058" t="str">
        <f>A34</f>
        <v xml:space="preserve">WC-4356: Augmentation of transformation capacity at 400/220KV Nagarjunasgar substation in Andhrapradesh by 1X500MVA, 400/220KV ICT(4th) and Conversion of 80MVAR fixed line reactor at Nellore end on Vijayawada- Nellore 400KV D/C line(line-2) to switchable line reactor along with NGR and its bypassing scheme </v>
      </c>
      <c r="B62" s="1058"/>
      <c r="C62" s="1058"/>
      <c r="D62" s="1058"/>
      <c r="E62" s="1058"/>
      <c r="F62" s="295"/>
      <c r="G62" s="295"/>
      <c r="H62" s="295"/>
    </row>
    <row r="63" spans="1:8" hidden="1">
      <c r="A63" s="300"/>
      <c r="F63" s="295"/>
      <c r="G63" s="295"/>
      <c r="H63" s="295"/>
    </row>
    <row r="64" spans="1:8" ht="15" hidden="1">
      <c r="A64" s="1055" t="s">
        <v>388</v>
      </c>
      <c r="B64" s="1055"/>
      <c r="C64" s="1055"/>
      <c r="D64" s="1055"/>
      <c r="E64" s="1055"/>
      <c r="F64" s="295"/>
      <c r="G64" s="295"/>
      <c r="H64" s="295"/>
    </row>
    <row r="65" spans="1:8" hidden="1">
      <c r="A65" s="302"/>
      <c r="F65" s="295"/>
      <c r="G65" s="295"/>
      <c r="H65" s="295"/>
    </row>
    <row r="66" spans="1:8" hidden="1">
      <c r="A66" s="303" t="str">
        <f>'[2]Attach 3(JV)'!A15</f>
        <v>Name(s) and Addresse(s) of other partner(s)</v>
      </c>
      <c r="B66" s="302"/>
      <c r="C66" s="302"/>
      <c r="D66" s="14" t="str">
        <f>D7</f>
        <v>To:</v>
      </c>
      <c r="F66" s="295"/>
      <c r="G66" s="295"/>
      <c r="H66" s="295"/>
    </row>
    <row r="67" spans="1:8" hidden="1">
      <c r="A67" s="303" t="str">
        <f>'[2]Attach 3(JV)'!E16</f>
        <v/>
      </c>
      <c r="B67" s="302"/>
      <c r="C67" s="302"/>
      <c r="D67" s="11" t="str">
        <f>D8</f>
        <v>Contract &amp; Materials Dept.,</v>
      </c>
      <c r="F67" s="295"/>
      <c r="G67" s="295"/>
      <c r="H67" s="295"/>
    </row>
    <row r="68" spans="1:8" hidden="1">
      <c r="A68" s="12" t="s">
        <v>353</v>
      </c>
      <c r="B68" s="640" t="str">
        <f>'[2]Attach 3(JV)'!E17</f>
        <v/>
      </c>
      <c r="C68" s="640"/>
      <c r="D68" s="11" t="str">
        <f>D9</f>
        <v>Power Grid Corporation of India Ltd.,</v>
      </c>
      <c r="F68" s="295"/>
      <c r="G68" s="295"/>
      <c r="H68" s="295"/>
    </row>
    <row r="69" spans="1:8" hidden="1">
      <c r="A69" s="12" t="s">
        <v>354</v>
      </c>
      <c r="B69" s="640" t="str">
        <f>'[2]Attach 3(JV)'!E18</f>
        <v/>
      </c>
      <c r="C69" s="640"/>
      <c r="D69" s="11" t="str">
        <f>D10</f>
        <v>Kavadiguda Main Road,</v>
      </c>
      <c r="F69" s="295"/>
      <c r="G69" s="295"/>
      <c r="H69" s="295"/>
    </row>
    <row r="70" spans="1:8" hidden="1">
      <c r="B70" s="640" t="str">
        <f>'[2]Attach 3(JV)'!E19</f>
        <v/>
      </c>
      <c r="C70" s="640"/>
      <c r="D70" s="11" t="str">
        <f>D11</f>
        <v>Secunderabad -500080.</v>
      </c>
      <c r="F70" s="295"/>
      <c r="G70" s="295"/>
      <c r="H70" s="295"/>
    </row>
    <row r="71" spans="1:8" hidden="1">
      <c r="A71" s="302"/>
      <c r="B71" s="640" t="str">
        <f>'[2]Attach 3(JV)'!E20</f>
        <v/>
      </c>
      <c r="C71" s="640"/>
      <c r="D71" s="11"/>
      <c r="F71" s="295"/>
      <c r="G71" s="295"/>
      <c r="H71" s="295"/>
    </row>
    <row r="72" spans="1:8" hidden="1">
      <c r="A72" s="296" t="s">
        <v>347</v>
      </c>
      <c r="F72" s="295"/>
      <c r="G72" s="295"/>
      <c r="H72" s="295"/>
    </row>
    <row r="73" spans="1:8" hidden="1">
      <c r="A73" s="302"/>
      <c r="F73" s="295"/>
      <c r="G73" s="295"/>
      <c r="H73" s="295"/>
    </row>
    <row r="74" spans="1:8" hidden="1">
      <c r="A74" s="1059" t="s">
        <v>389</v>
      </c>
      <c r="B74" s="1059"/>
      <c r="C74" s="1059"/>
      <c r="D74" s="1059"/>
      <c r="E74" s="1059"/>
      <c r="F74" s="295"/>
      <c r="G74" s="295"/>
      <c r="H74" s="295"/>
    </row>
    <row r="75" spans="1:8" hidden="1">
      <c r="A75" s="302"/>
      <c r="B75" s="302"/>
      <c r="C75" s="302"/>
      <c r="D75" s="302"/>
      <c r="E75" s="302"/>
      <c r="F75" s="295"/>
      <c r="G75" s="295"/>
      <c r="H75" s="295"/>
    </row>
    <row r="76" spans="1:8" ht="49.5" hidden="1">
      <c r="A76" s="305" t="s">
        <v>351</v>
      </c>
      <c r="B76" s="1061" t="s">
        <v>113</v>
      </c>
      <c r="C76" s="1061"/>
      <c r="D76" s="305" t="s">
        <v>114</v>
      </c>
      <c r="E76" s="305" t="s">
        <v>115</v>
      </c>
      <c r="F76" s="295"/>
      <c r="G76" s="295"/>
      <c r="H76" s="295"/>
    </row>
    <row r="77" spans="1:8" hidden="1">
      <c r="A77" s="320">
        <v>1</v>
      </c>
      <c r="B77" s="1060"/>
      <c r="C77" s="1060"/>
      <c r="D77" s="321"/>
      <c r="E77" s="321"/>
      <c r="F77" s="295"/>
      <c r="G77" s="295"/>
      <c r="H77" s="295"/>
    </row>
    <row r="78" spans="1:8" hidden="1">
      <c r="A78" s="320">
        <v>2</v>
      </c>
      <c r="B78" s="1060"/>
      <c r="C78" s="1060"/>
      <c r="D78" s="321"/>
      <c r="E78" s="321"/>
      <c r="F78" s="295"/>
      <c r="G78" s="295"/>
      <c r="H78" s="295"/>
    </row>
    <row r="79" spans="1:8" hidden="1">
      <c r="A79" s="320">
        <v>3</v>
      </c>
      <c r="B79" s="1060"/>
      <c r="C79" s="1060"/>
      <c r="D79" s="321"/>
      <c r="E79" s="321"/>
      <c r="F79" s="295"/>
      <c r="G79" s="295"/>
      <c r="H79" s="295"/>
    </row>
    <row r="80" spans="1:8" hidden="1">
      <c r="A80" s="320">
        <v>4</v>
      </c>
      <c r="B80" s="1060"/>
      <c r="C80" s="1060"/>
      <c r="D80" s="321"/>
      <c r="E80" s="321"/>
      <c r="F80" s="295"/>
      <c r="G80" s="295"/>
      <c r="H80" s="295"/>
    </row>
    <row r="81" spans="1:8" hidden="1">
      <c r="A81" s="320">
        <v>5</v>
      </c>
      <c r="B81" s="1060"/>
      <c r="C81" s="1060"/>
      <c r="D81" s="321"/>
      <c r="E81" s="321"/>
      <c r="F81" s="295"/>
      <c r="G81" s="295"/>
      <c r="H81" s="295"/>
    </row>
    <row r="82" spans="1:8" hidden="1">
      <c r="A82" s="320">
        <v>6</v>
      </c>
      <c r="B82" s="1060"/>
      <c r="C82" s="1060"/>
      <c r="D82" s="321"/>
      <c r="E82" s="321"/>
      <c r="F82" s="295"/>
      <c r="G82" s="295"/>
      <c r="H82" s="295"/>
    </row>
    <row r="83" spans="1:8" hidden="1">
      <c r="A83" s="302"/>
      <c r="B83" s="302"/>
      <c r="C83" s="302"/>
      <c r="D83" s="302"/>
      <c r="E83" s="302"/>
      <c r="F83" s="295"/>
      <c r="G83" s="295"/>
      <c r="H83" s="295"/>
    </row>
    <row r="84" spans="1:8" ht="15" hidden="1">
      <c r="A84" s="322"/>
      <c r="B84" s="322"/>
      <c r="C84" s="322"/>
      <c r="D84" s="322"/>
      <c r="E84" s="322"/>
      <c r="F84" s="295"/>
      <c r="G84" s="295"/>
      <c r="H84" s="295"/>
    </row>
    <row r="85" spans="1:8" ht="15" hidden="1">
      <c r="A85" s="322" t="s">
        <v>6</v>
      </c>
      <c r="B85" s="317" t="str">
        <f>B57</f>
        <v/>
      </c>
      <c r="C85" s="322" t="s">
        <v>4</v>
      </c>
      <c r="D85" s="322" t="str">
        <f>D57</f>
        <v/>
      </c>
      <c r="E85" s="322"/>
      <c r="F85" s="295"/>
      <c r="G85" s="295"/>
      <c r="H85" s="295"/>
    </row>
    <row r="86" spans="1:8" ht="15" hidden="1">
      <c r="A86" s="322" t="s">
        <v>7</v>
      </c>
      <c r="B86" s="322" t="str">
        <f>B58</f>
        <v/>
      </c>
      <c r="C86" s="322" t="s">
        <v>5</v>
      </c>
      <c r="D86" s="322" t="str">
        <f>D58</f>
        <v/>
      </c>
      <c r="E86" s="322"/>
      <c r="F86" s="295"/>
      <c r="G86" s="295"/>
      <c r="H86" s="295"/>
    </row>
    <row r="87" spans="1:8" ht="15" hidden="1">
      <c r="A87" s="322"/>
      <c r="B87" s="322"/>
      <c r="C87" s="322"/>
      <c r="D87" s="322"/>
      <c r="E87" s="322"/>
      <c r="F87" s="295"/>
      <c r="G87" s="295"/>
      <c r="H87" s="295"/>
    </row>
    <row r="88" spans="1:8" hidden="1">
      <c r="A88" s="323"/>
      <c r="B88" s="323"/>
      <c r="C88" s="323"/>
      <c r="D88" s="323"/>
      <c r="E88" s="323"/>
      <c r="F88" s="295"/>
      <c r="G88" s="295"/>
      <c r="H88" s="295"/>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algorithmName="SHA-512" hashValue="zoxGd7B72YpnGxf5e+3okAiWqlhdyC0Yn8ODUveJV9GJfyXDgGya2Rv4/TVIrMUETkTjC7mFMGuiHH4V6lPl0g==" saltValue="uLpLFxlFfwVBKm0mNamx5w==" spinCount="100000" sheet="1" formatColumns="0" formatRows="0" selectLockedCells="1"/>
  <customSheetViews>
    <customSheetView guid="{298F032C-06C2-4CBE-91F6-31626F220A05}" showPageBreaks="1" showGridLines="0" fitToPage="1" printArea="1" hiddenRows="1" view="pageBreakPreview" topLeftCell="A22">
      <selection activeCell="A19" sqref="A19"/>
      <rowBreaks count="2" manualBreakCount="2">
        <brk id="30" max="4" man="1"/>
        <brk id="31" max="4" man="1"/>
      </rowBreaks>
      <pageMargins left="0.7" right="0.7" top="0.44" bottom="0.2" header="0.25" footer="0.2"/>
      <pageSetup scale="97" fitToHeight="0" orientation="portrait" r:id="rId1"/>
    </customSheetView>
    <customSheetView guid="{345DC493-E4B0-4F0D-8EB4-6A65D801E281}" showPageBreaks="1" showGridLines="0" fitToPage="1" printArea="1" hiddenRows="1" view="pageBreakPreview" topLeftCell="A17">
      <selection activeCell="A19" sqref="A19"/>
      <rowBreaks count="2" manualBreakCount="2">
        <brk id="30" max="4" man="1"/>
        <brk id="31" max="4" man="1"/>
      </rowBreaks>
      <pageMargins left="0.7" right="0.7" top="0.44" bottom="0.2" header="0.25" footer="0.2"/>
      <pageSetup scale="97" fitToHeight="0" orientation="portrait" r:id="rId2"/>
    </customSheetView>
    <customSheetView guid="{35C772BD-8F05-4A18-BEC8-6AF744E22539}" showPageBreaks="1" showGridLines="0" fitToPage="1" printArea="1" hiddenRows="1" view="pageBreakPreview">
      <selection activeCell="A19" sqref="A19"/>
      <rowBreaks count="2" manualBreakCount="2">
        <brk id="30" max="4" man="1"/>
        <brk id="31" max="4" man="1"/>
      </rowBreaks>
      <pageMargins left="0.7" right="0.7" top="0.44" bottom="0.2" header="0.25" footer="0.2"/>
      <pageSetup scale="97" fitToHeight="0" orientation="portrait" r:id="rId3"/>
    </customSheetView>
    <customSheetView guid="{FC200EB0-6614-47DB-96CE-7610471486D9}" showPageBreaks="1" showGridLines="0" fitToPage="1" printArea="1" hiddenRows="1" view="pageBreakPreview" topLeftCell="A13">
      <selection activeCell="A19" sqref="A19"/>
      <rowBreaks count="2" manualBreakCount="2">
        <brk id="30" max="4" man="1"/>
        <brk id="31" max="4" man="1"/>
      </rowBreaks>
      <pageMargins left="0.7" right="0.7" top="0.44" bottom="0.2" header="0.25" footer="0.2"/>
      <pageSetup scale="97" fitToHeight="0" orientation="portrait" r:id="rId4"/>
    </customSheetView>
    <customSheetView guid="{010B040B-83D1-42E5-9354-A9BE9113BDAC}" showPageBreaks="1" showGridLines="0" fitToPage="1" printArea="1" hiddenRows="1" view="pageBreakPreview" topLeftCell="A16">
      <selection activeCell="A19" sqref="A19"/>
      <rowBreaks count="2" manualBreakCount="2">
        <brk id="30" max="4" man="1"/>
        <brk id="31" max="4" man="1"/>
      </rowBreaks>
      <pageMargins left="0.7" right="0.7" top="0.44" bottom="0.2" header="0.25" footer="0.2"/>
      <pageSetup scale="97" fitToHeight="0" orientation="portrait" r:id="rId5"/>
    </customSheetView>
    <customSheetView guid="{77353208-2D17-4D2E-ADE3-4F168F350B73}" showPageBreaks="1" showGridLines="0" fitToPage="1" printArea="1" hiddenRows="1" view="pageBreakPreview" topLeftCell="A4">
      <selection activeCell="A19" sqref="A19"/>
      <rowBreaks count="2" manualBreakCount="2">
        <brk id="30" max="4" man="1"/>
        <brk id="31" max="4" man="1"/>
      </rowBreaks>
      <pageMargins left="0.7" right="0.7" top="0.44" bottom="0.2" header="0.25" footer="0.2"/>
      <pageSetup scale="98" fitToHeight="0" orientation="portrait" r:id="rId6"/>
    </customSheetView>
    <customSheetView guid="{1F125E51-1799-42D0-B41E-DC039BB17D59}" showPageBreaks="1" showGridLines="0" fitToPage="1" printArea="1" hiddenRows="1" view="pageBreakPreview">
      <selection activeCell="C22" sqref="C22"/>
      <rowBreaks count="2" manualBreakCount="2">
        <brk id="30" max="4" man="1"/>
        <brk id="31" max="4" man="1"/>
      </rowBreaks>
      <pageMargins left="0.7" right="0.7" top="0.44" bottom="0.2" header="0.25" footer="0.2"/>
      <pageSetup scale="98" fitToHeight="0" orientation="portrait" r:id="rId7"/>
    </customSheetView>
    <customSheetView guid="{14C32814-5A59-4863-9FB1-822FBB75D7D1}" showPageBreaks="1" showGridLines="0" fitToPage="1" printArea="1" hiddenRows="1" view="pageBreakPreview">
      <selection activeCell="B75" sqref="B75:C75"/>
      <rowBreaks count="2" manualBreakCount="2">
        <brk id="30" max="4" man="1"/>
        <brk id="31" max="4" man="1"/>
      </rowBreaks>
      <pageMargins left="0.7" right="0.7" top="0.44" bottom="0.2" header="0.25" footer="0.2"/>
      <pageSetup scale="97" fitToHeight="0" orientation="portrait" r:id="rId8"/>
    </customSheetView>
    <customSheetView guid="{AA750348-930C-43DE-ADD0-8D60980F5013}" showPageBreaks="1" showGridLines="0" fitToPage="1" printArea="1" hiddenRows="1" view="pageBreakPreview">
      <selection activeCell="B75" sqref="B75:C75"/>
      <rowBreaks count="2" manualBreakCount="2">
        <brk id="30" max="4" man="1"/>
        <brk id="31" max="4" man="1"/>
      </rowBreaks>
      <pageMargins left="0.7" right="0.7" top="0.44" bottom="0.2" header="0.25" footer="0.2"/>
      <pageSetup scale="97" fitToHeight="0" orientation="portrait" r:id="rId9"/>
    </customSheetView>
    <customSheetView guid="{CFBF18EC-8277-4311-991B-395AF21BB33B}" showPageBreaks="1" showGridLines="0" fitToPage="1" printArea="1" hiddenRows="1" view="pageBreakPreview" topLeftCell="A19">
      <selection activeCell="B75" sqref="B75:C75"/>
      <rowBreaks count="2" manualBreakCount="2">
        <brk id="30" max="4" man="1"/>
        <brk id="31" max="4" man="1"/>
      </rowBreaks>
      <pageMargins left="0.7" right="0.7" top="0.44" bottom="0.2" header="0.25" footer="0.2"/>
      <pageSetup scale="97" fitToHeight="0" orientation="portrait" r:id="rId10"/>
    </customSheetView>
    <customSheetView guid="{82C64B11-1F50-45B5-B7BB-9F1DC733C833}" showPageBreaks="1" fitToPage="1" printArea="1" hiddenRows="1" view="pageBreakPreview" topLeftCell="A7">
      <selection activeCell="B75" sqref="B75:C75"/>
      <rowBreaks count="2" manualBreakCount="2">
        <brk id="30" max="4" man="1"/>
        <brk id="31" max="4" man="1"/>
      </rowBreaks>
      <pageMargins left="0.7" right="0.7" top="0.44" bottom="0.2" header="0.25" footer="0.2"/>
      <pageSetup scale="97" fitToHeight="0" orientation="portrait" r:id="rId11"/>
    </customSheetView>
    <customSheetView guid="{FE4EC9C4-31B9-4D40-8323-5B16C3BC840F}" showPageBreaks="1" fitToPage="1" printArea="1" hiddenRows="1" view="pageBreakPreview" topLeftCell="A13">
      <selection activeCell="A19" sqref="A19"/>
      <pageMargins left="0.7" right="0.7" top="0.44" bottom="0.2" header="0.25" footer="0.2"/>
      <pageSetup paperSize="9" fitToHeight="0" orientation="portrait" r:id="rId12"/>
    </customSheetView>
    <customSheetView guid="{F9FE2C60-2849-4C32-B532-2B1A89FFA9CD}" fitToPage="1" hiddenRows="1" topLeftCell="A19">
      <selection activeCell="A19" sqref="A19"/>
      <pageMargins left="0.7" right="0.7" top="0.44" bottom="0.2" header="0.25" footer="0.2"/>
      <pageSetup paperSize="9" fitToHeight="0" orientation="portrait" r:id="rId13"/>
    </customSheetView>
    <customSheetView guid="{7A9EA6D6-4DDF-43D9-92E6-C6AFAD14E266}" fitToPage="1" hiddenRows="1" topLeftCell="A11">
      <selection activeCell="A19" sqref="A19"/>
      <pageMargins left="0.7" right="0.7" top="0.44" bottom="0.2" header="0.25" footer="0.2"/>
      <pageSetup paperSize="9" fitToHeight="0" orientation="portrait" r:id="rId14"/>
    </customSheetView>
    <customSheetView guid="{DC28ED1E-3E35-4094-9C2B-5C0A1C1D459C}" showPageBreaks="1" fitToPage="1" printArea="1" hiddenRows="1">
      <selection activeCell="A19" sqref="A19"/>
      <pageMargins left="0.7" right="0.7" top="0.44" bottom="0.2" header="0.25" footer="0.2"/>
      <pageSetup paperSize="9" fitToHeight="0" orientation="portrait" r:id="rId15"/>
    </customSheetView>
    <customSheetView guid="{240327DD-375F-45D4-BA52-89AFD79FE6A1}" showPageBreaks="1" fitToPage="1" printArea="1" hiddenRows="1" view="pageBreakPreview">
      <selection activeCell="A19" sqref="A19"/>
      <pageMargins left="0.7" right="0.7" top="0.44" bottom="0.2" header="0.25" footer="0.2"/>
      <pageSetup paperSize="9" fitToHeight="0" orientation="portrait" r:id="rId16"/>
    </customSheetView>
    <customSheetView guid="{82E8A0F5-0020-4355-95CF-28601763A783}" showPageBreaks="1" fitToPage="1" printArea="1" hiddenRows="1" view="pageBreakPreview" topLeftCell="A19">
      <selection activeCell="A19" sqref="A19"/>
      <rowBreaks count="1" manualBreakCount="1">
        <brk id="31" max="4" man="1"/>
      </rowBreaks>
      <pageMargins left="0.7" right="0.7" top="0.44" bottom="0.2" header="0.25" footer="0.2"/>
      <pageSetup fitToHeight="0" orientation="portrait" r:id="rId17"/>
    </customSheetView>
    <customSheetView guid="{44C1C443-3199-4288-884A-D16AF7B2CD69}" showPageBreaks="1" fitToPage="1" printArea="1" hiddenRows="1" view="pageBreakPreview">
      <selection activeCell="A19" sqref="A19"/>
      <rowBreaks count="1" manualBreakCount="1">
        <brk id="31" max="4" man="1"/>
      </rowBreaks>
      <pageMargins left="0.7" right="0.7" top="0.44" bottom="0.2" header="0.25" footer="0.2"/>
      <pageSetup fitToHeight="0" orientation="portrait" r:id="rId18"/>
    </customSheetView>
    <customSheetView guid="{CB7CD015-9A92-451A-BEF4-2BC98E3768DD}" showPageBreaks="1" fitToPage="1" printArea="1" hiddenRows="1" view="pageBreakPreview">
      <selection activeCell="A19" sqref="A19"/>
      <rowBreaks count="1" manualBreakCount="1">
        <brk id="31" max="4" man="1"/>
      </rowBreaks>
      <pageMargins left="0.7" right="0.7" top="0.44" bottom="0.2" header="0.25" footer="0.2"/>
      <pageSetup fitToHeight="0" orientation="portrait" r:id="rId19"/>
    </customSheetView>
    <customSheetView guid="{7A88FC7A-7690-48AB-B789-172043AFADC8}" showPageBreaks="1" fitToPage="1" printArea="1" hiddenRows="1" view="pageBreakPreview" topLeftCell="A16">
      <selection activeCell="B75" sqref="B75:C75"/>
      <rowBreaks count="2" manualBreakCount="2">
        <brk id="30" max="4" man="1"/>
        <brk id="31" max="4" man="1"/>
      </rowBreaks>
      <pageMargins left="0.7" right="0.7" top="0.44" bottom="0.2" header="0.25" footer="0.2"/>
      <pageSetup scale="97" fitToHeight="0" orientation="portrait" r:id="rId20"/>
    </customSheetView>
    <customSheetView guid="{1E2D7167-D6B7-4690-9A83-BF768C4223A4}" showPageBreaks="1" showGridLines="0" fitToPage="1" printArea="1" hiddenRows="1" view="pageBreakPreview">
      <selection activeCell="B75" sqref="B75:C75"/>
      <rowBreaks count="2" manualBreakCount="2">
        <brk id="30" max="4" man="1"/>
        <brk id="31" max="4" man="1"/>
      </rowBreaks>
      <pageMargins left="0.7" right="0.7" top="0.44" bottom="0.2" header="0.25" footer="0.2"/>
      <pageSetup scale="97" fitToHeight="0" orientation="portrait" r:id="rId21"/>
    </customSheetView>
    <customSheetView guid="{13A93EBF-985A-49FD-9FE0-DC75D238EC8C}" showPageBreaks="1" showGridLines="0" fitToPage="1" printArea="1" hiddenRows="1" view="pageBreakPreview">
      <selection activeCell="A19" sqref="A19"/>
      <rowBreaks count="2" manualBreakCount="2">
        <brk id="30" max="4" man="1"/>
        <brk id="31" max="4" man="1"/>
      </rowBreaks>
      <pageMargins left="0.7" right="0.7" top="0.44" bottom="0.2" header="0.25" footer="0.2"/>
      <pageSetup scale="97" fitToHeight="0" orientation="portrait" r:id="rId22"/>
    </customSheetView>
    <customSheetView guid="{BE615921-12B2-47E1-81BB-292B559B4C46}" showPageBreaks="1" showGridLines="0" fitToPage="1" printArea="1" hiddenRows="1" view="pageBreakPreview" topLeftCell="A7">
      <selection activeCell="C22" sqref="C22"/>
      <rowBreaks count="2" manualBreakCount="2">
        <brk id="30" max="4" man="1"/>
        <brk id="31" max="4" man="1"/>
      </rowBreaks>
      <pageMargins left="0.7" right="0.7" top="0.44" bottom="0.2" header="0.25" footer="0.2"/>
      <pageSetup scale="97" fitToHeight="0" orientation="portrait" r:id="rId23"/>
    </customSheetView>
    <customSheetView guid="{D05C69EC-C4A6-4AED-AFBA-A3044FD4B3FB}" showPageBreaks="1" showGridLines="0" fitToPage="1" printArea="1" hiddenRows="1" view="pageBreakPreview" topLeftCell="A10">
      <selection activeCell="C22" sqref="C22"/>
      <rowBreaks count="2" manualBreakCount="2">
        <brk id="30" max="4" man="1"/>
        <brk id="31" max="4" man="1"/>
      </rowBreaks>
      <pageMargins left="0.7" right="0.7" top="0.44" bottom="0.2" header="0.25" footer="0.2"/>
      <pageSetup scale="97" fitToHeight="0" orientation="portrait" r:id="rId24"/>
    </customSheetView>
    <customSheetView guid="{8CF338B0-8CA3-4AF4-816D-CB7A6D8E33BC}" showPageBreaks="1" showGridLines="0" fitToPage="1" printArea="1" hiddenRows="1" view="pageBreakPreview">
      <selection activeCell="C22" sqref="C22"/>
      <rowBreaks count="2" manualBreakCount="2">
        <brk id="30" max="4" man="1"/>
        <brk id="31" max="4" man="1"/>
      </rowBreaks>
      <pageMargins left="0.7" right="0.7" top="0.44" bottom="0.2" header="0.25" footer="0.2"/>
      <pageSetup scale="97" fitToHeight="0" orientation="portrait" r:id="rId25"/>
    </customSheetView>
    <customSheetView guid="{B07CB001-8FAF-40AD-8AD5-A65A64B33B35}" showPageBreaks="1" showGridLines="0" fitToPage="1" printArea="1" hiddenRows="1" view="pageBreakPreview" topLeftCell="A4">
      <selection activeCell="A19" sqref="A19"/>
      <rowBreaks count="2" manualBreakCount="2">
        <brk id="30" max="4" man="1"/>
        <brk id="31" max="4" man="1"/>
      </rowBreaks>
      <pageMargins left="0.7" right="0.7" top="0.44" bottom="0.2" header="0.25" footer="0.2"/>
      <pageSetup scale="97" fitToHeight="0" orientation="portrait" r:id="rId26"/>
    </customSheetView>
    <customSheetView guid="{4D67A8FB-66CE-4EFD-8932-C754BE25ED43}" showPageBreaks="1" showGridLines="0" fitToPage="1" printArea="1" hiddenRows="1" view="pageBreakPreview" topLeftCell="A5">
      <selection activeCell="A19" sqref="A19"/>
      <rowBreaks count="2" manualBreakCount="2">
        <brk id="30" max="4" man="1"/>
        <brk id="31" max="4" man="1"/>
      </rowBreaks>
      <pageMargins left="0.7" right="0.7" top="0.44" bottom="0.2" header="0.25" footer="0.2"/>
      <pageSetup scale="97" fitToHeight="0" orientation="portrait" r:id="rId27"/>
    </customSheetView>
    <customSheetView guid="{0D490C87-B003-4943-9825-ACE0B8E7CC06}" showPageBreaks="1" showGridLines="0" fitToPage="1" printArea="1" hiddenRows="1" view="pageBreakPreview" topLeftCell="A13">
      <selection activeCell="A19" sqref="A19"/>
      <rowBreaks count="2" manualBreakCount="2">
        <brk id="30" max="4" man="1"/>
        <brk id="31" max="4" man="1"/>
      </rowBreaks>
      <pageMargins left="0.7" right="0.7" top="0.44" bottom="0.2" header="0.25" footer="0.2"/>
      <pageSetup scale="97" fitToHeight="0" orientation="portrait" r:id="rId28"/>
    </customSheetView>
    <customSheetView guid="{012A8702-091E-4FD1-8E26-12B65B8B3B8C}" showPageBreaks="1" showGridLines="0" fitToPage="1" printArea="1" hiddenRows="1" view="pageBreakPreview" topLeftCell="A16">
      <selection activeCell="A19" sqref="A19"/>
      <rowBreaks count="2" manualBreakCount="2">
        <brk id="30" max="4" man="1"/>
        <brk id="31" max="4" man="1"/>
      </rowBreaks>
      <pageMargins left="0.7" right="0.7" top="0.44" bottom="0.2" header="0.25" footer="0.2"/>
      <pageSetup scale="98" fitToHeight="0" orientation="portrait" r:id="rId29"/>
    </customSheetView>
    <customSheetView guid="{CD28740F-9825-447C-B887-B18F0232D126}" showPageBreaks="1" showGridLines="0" fitToPage="1" printArea="1" hiddenRows="1" view="pageBreakPreview" topLeftCell="A2">
      <selection activeCell="A19" sqref="A19"/>
      <rowBreaks count="2" manualBreakCount="2">
        <brk id="30" max="4" man="1"/>
        <brk id="31" max="4" man="1"/>
      </rowBreaks>
      <pageMargins left="0.7" right="0.7" top="0.44" bottom="0.2" header="0.25" footer="0.2"/>
      <pageSetup scale="97" fitToHeight="0" orientation="portrait" r:id="rId30"/>
    </customSheetView>
    <customSheetView guid="{0064F3C0-5DFF-4992-B9AD-EC91C5FD9BD7}" showPageBreaks="1" showGridLines="0" fitToPage="1" printArea="1" hiddenRows="1" view="pageBreakPreview" topLeftCell="A22">
      <selection activeCell="A19" sqref="A19"/>
      <rowBreaks count="2" manualBreakCount="2">
        <brk id="30" max="4" man="1"/>
        <brk id="31" max="4" man="1"/>
      </rowBreaks>
      <pageMargins left="0.7" right="0.7" top="0.44" bottom="0.2" header="0.25" footer="0.2"/>
      <pageSetup scale="97" fitToHeight="0" orientation="portrait" r:id="rId31"/>
    </customSheetView>
  </customSheetViews>
  <mergeCells count="38">
    <mergeCell ref="B81:C81"/>
    <mergeCell ref="B82:C82"/>
    <mergeCell ref="A74:E74"/>
    <mergeCell ref="B76:C76"/>
    <mergeCell ref="B77:C77"/>
    <mergeCell ref="B78:C78"/>
    <mergeCell ref="B79:C79"/>
    <mergeCell ref="B80:C80"/>
    <mergeCell ref="B43:C43"/>
    <mergeCell ref="A46:E46"/>
    <mergeCell ref="B71:C71"/>
    <mergeCell ref="B49:C49"/>
    <mergeCell ref="B50:C50"/>
    <mergeCell ref="B51:C51"/>
    <mergeCell ref="B52:C52"/>
    <mergeCell ref="B53:C53"/>
    <mergeCell ref="A64:E64"/>
    <mergeCell ref="B68:C68"/>
    <mergeCell ref="B69:C69"/>
    <mergeCell ref="B70:C70"/>
    <mergeCell ref="B54:C54"/>
    <mergeCell ref="A62:E62"/>
    <mergeCell ref="B48:C48"/>
    <mergeCell ref="A36:E36"/>
    <mergeCell ref="B40:C40"/>
    <mergeCell ref="B41:C41"/>
    <mergeCell ref="B42:C42"/>
    <mergeCell ref="B11:C11"/>
    <mergeCell ref="B12:C12"/>
    <mergeCell ref="B15:E15"/>
    <mergeCell ref="B16:E16"/>
    <mergeCell ref="A27:E27"/>
    <mergeCell ref="A34:E34"/>
    <mergeCell ref="A3:E3"/>
    <mergeCell ref="A5:E5"/>
    <mergeCell ref="A8:C8"/>
    <mergeCell ref="B9:C9"/>
    <mergeCell ref="B10:C10"/>
  </mergeCells>
  <conditionalFormatting sqref="B58:B59 A32:A59 C32:E59 B32:B56 A84:A88 C84:E88 B84 B86:B88">
    <cfRule type="expression" dxfId="8" priority="2" stopIfTrue="1">
      <formula>$Z$2&lt;1</formula>
    </cfRule>
  </conditionalFormatting>
  <conditionalFormatting sqref="A60:E83">
    <cfRule type="expression" dxfId="7" priority="1" stopIfTrue="1">
      <formula>$Z$2&lt;2</formula>
    </cfRule>
  </conditionalFormatting>
  <pageMargins left="0.7" right="0.7" top="0.44" bottom="0.2" header="0.25" footer="0.2"/>
  <pageSetup scale="97" fitToHeight="0" orientation="portrait" r:id="rId32"/>
  <rowBreaks count="2" manualBreakCount="2">
    <brk id="30" max="4" man="1"/>
    <brk id="31" max="4" man="1"/>
  </rowBreaks>
  <drawing r:id="rId3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dimension ref="A1:I41"/>
  <sheetViews>
    <sheetView view="pageBreakPreview" zoomScaleNormal="100" zoomScaleSheetLayoutView="100" workbookViewId="0">
      <selection activeCell="A5" sqref="A5:E5"/>
    </sheetView>
  </sheetViews>
  <sheetFormatPr defaultRowHeight="16.5"/>
  <cols>
    <col min="1" max="1" width="12.140625" style="30" customWidth="1"/>
    <col min="2" max="2" width="20.5703125" style="30" customWidth="1"/>
    <col min="3" max="3" width="11.42578125" style="30" customWidth="1"/>
    <col min="4" max="4" width="15.42578125" style="30" customWidth="1"/>
    <col min="5" max="5" width="39.28515625" style="30" customWidth="1"/>
    <col min="6" max="8" width="9.140625" style="25"/>
    <col min="9" max="16384" width="9.140625" style="26"/>
  </cols>
  <sheetData>
    <row r="1" spans="1:9">
      <c r="A1" s="22" t="str">
        <f>Basic!A3&amp;Basic!B3</f>
        <v>Specification No. :SR-I/C&amp;M/WC-4356(SR1/NT/W-AIS/DOM/B00/25/11800
(RFx: 5002004743)</v>
      </c>
      <c r="B1" s="23"/>
      <c r="C1" s="23"/>
      <c r="D1" s="23"/>
      <c r="E1" s="24" t="str">
        <f>"Attachment-18 "</f>
        <v xml:space="preserve">Attachment-18 </v>
      </c>
    </row>
    <row r="3" spans="1:9" ht="94.5" customHeight="1">
      <c r="A3" s="855" t="str">
        <f>'Attach 3(JV)'!A3</f>
        <v xml:space="preserve">WC-4356: Augmentation of transformation capacity at 400/220KV Nagarjunasgar substation in Andhrapradesh by 1X500MVA, 400/220KV ICT(4th) and Conversion of 80MVAR fixed line reactor at Nellore end on Vijayawada- Nellore 400KV D/C line(line-2) to switchable line reactor along with NGR and its bypassing scheme </v>
      </c>
      <c r="B3" s="855"/>
      <c r="C3" s="855"/>
      <c r="D3" s="855"/>
      <c r="E3" s="855"/>
      <c r="F3" s="27"/>
      <c r="G3" s="28"/>
      <c r="H3" s="27"/>
    </row>
    <row r="4" spans="1:9" ht="20.100000000000001" customHeight="1">
      <c r="A4" s="29"/>
      <c r="H4" s="31"/>
      <c r="I4" s="10"/>
    </row>
    <row r="5" spans="1:9" ht="20.100000000000001" customHeight="1">
      <c r="A5" s="638" t="s">
        <v>487</v>
      </c>
      <c r="B5" s="638"/>
      <c r="C5" s="638"/>
      <c r="D5" s="638"/>
      <c r="E5" s="638"/>
      <c r="F5" s="32"/>
      <c r="H5" s="31"/>
      <c r="I5" s="10"/>
    </row>
    <row r="6" spans="1:9" ht="20.100000000000001" customHeight="1">
      <c r="A6" s="33"/>
      <c r="H6" s="31"/>
      <c r="I6" s="10"/>
    </row>
    <row r="7" spans="1:9" ht="20.100000000000001" customHeight="1">
      <c r="A7" s="34" t="str">
        <f>'Attach 3(JV)'!A7</f>
        <v>Bidder’s Name and Address :</v>
      </c>
      <c r="E7" s="14" t="str">
        <f>'Attach 3(JV)'!E7</f>
        <v>To:</v>
      </c>
      <c r="H7" s="31"/>
      <c r="I7" s="10"/>
    </row>
    <row r="8" spans="1:9">
      <c r="A8" s="1037" t="str">
        <f>'Attach 3(JV)'!A8</f>
        <v/>
      </c>
      <c r="B8" s="1037"/>
      <c r="C8" s="1037"/>
      <c r="D8" s="1037"/>
      <c r="E8" s="154" t="str">
        <f>'Attach 3(JV)'!E8</f>
        <v>Contract &amp; Materials Dept.,</v>
      </c>
      <c r="H8" s="31"/>
      <c r="I8" s="10"/>
    </row>
    <row r="9" spans="1:9" ht="20.100000000000001" customHeight="1">
      <c r="A9" s="12" t="s">
        <v>353</v>
      </c>
      <c r="B9" s="959" t="str">
        <f>'Attach 3(JV)'!B9</f>
        <v/>
      </c>
      <c r="C9" s="959"/>
      <c r="D9" s="959"/>
      <c r="E9" s="154" t="str">
        <f>'Attach 3(JV)'!E9</f>
        <v>Power Grid Corporation of India Ltd.,</v>
      </c>
      <c r="H9" s="31"/>
      <c r="I9" s="10"/>
    </row>
    <row r="10" spans="1:9" ht="20.100000000000001" customHeight="1">
      <c r="A10" s="12" t="s">
        <v>354</v>
      </c>
      <c r="B10" s="959" t="str">
        <f>'Attach 3(JV)'!B10</f>
        <v/>
      </c>
      <c r="C10" s="959"/>
      <c r="D10" s="959"/>
      <c r="E10" s="154" t="str">
        <f>'Attach 3(JV)'!E10</f>
        <v>Kavadiguda Main Road,</v>
      </c>
      <c r="H10" s="31"/>
      <c r="I10" s="10"/>
    </row>
    <row r="11" spans="1:9" ht="20.100000000000001" customHeight="1">
      <c r="B11" s="959" t="str">
        <f>'Attach 3(JV)'!B11</f>
        <v/>
      </c>
      <c r="C11" s="959"/>
      <c r="D11" s="959"/>
      <c r="E11" s="154" t="str">
        <f>'Attach 3(JV)'!E11</f>
        <v>Secunderabad -500080.</v>
      </c>
    </row>
    <row r="12" spans="1:9" ht="18" customHeight="1">
      <c r="A12" s="33"/>
      <c r="B12" s="959" t="str">
        <f>'Attach 3(JV)'!B12</f>
        <v/>
      </c>
      <c r="C12" s="959"/>
      <c r="D12" s="959"/>
      <c r="E12" s="14"/>
    </row>
    <row r="13" spans="1:9" ht="19.5" hidden="1" customHeight="1">
      <c r="A13" s="33"/>
      <c r="B13" s="136"/>
      <c r="C13" s="136"/>
      <c r="D13" s="136"/>
      <c r="E13" s="14"/>
    </row>
    <row r="14" spans="1:9" ht="20.100000000000001" customHeight="1">
      <c r="A14" s="33"/>
      <c r="B14" s="136"/>
      <c r="C14" s="136"/>
      <c r="D14" s="136"/>
      <c r="G14" s="11"/>
    </row>
    <row r="15" spans="1:9" ht="20.100000000000001" customHeight="1">
      <c r="A15" s="30" t="s">
        <v>347</v>
      </c>
    </row>
    <row r="16" spans="1:9" ht="16.5" customHeight="1">
      <c r="A16" s="961" t="s">
        <v>488</v>
      </c>
      <c r="B16" s="961"/>
      <c r="C16" s="961"/>
      <c r="D16" s="961"/>
      <c r="E16" s="961"/>
    </row>
    <row r="17" spans="1:8" ht="16.5" customHeight="1">
      <c r="A17" s="961"/>
      <c r="B17" s="961"/>
      <c r="C17" s="961"/>
      <c r="D17" s="961"/>
      <c r="E17" s="961"/>
    </row>
    <row r="18" spans="1:8" ht="16.5" customHeight="1">
      <c r="A18" s="961"/>
      <c r="B18" s="961"/>
      <c r="C18" s="961"/>
      <c r="D18" s="961"/>
      <c r="E18" s="961"/>
    </row>
    <row r="19" spans="1:8" ht="16.5" customHeight="1">
      <c r="A19" s="961"/>
      <c r="B19" s="961"/>
      <c r="C19" s="961"/>
      <c r="D19" s="961"/>
      <c r="E19" s="961"/>
    </row>
    <row r="20" spans="1:8" ht="16.5" customHeight="1">
      <c r="A20" s="961"/>
      <c r="B20" s="961"/>
      <c r="C20" s="961"/>
      <c r="D20" s="961"/>
      <c r="E20" s="961"/>
    </row>
    <row r="21" spans="1:8" ht="16.5" customHeight="1">
      <c r="A21" s="961"/>
      <c r="B21" s="961"/>
      <c r="C21" s="961"/>
      <c r="D21" s="961"/>
      <c r="E21" s="961"/>
    </row>
    <row r="22" spans="1:8" ht="16.5" customHeight="1">
      <c r="A22" s="961"/>
      <c r="B22" s="961"/>
      <c r="C22" s="961"/>
      <c r="D22" s="961"/>
      <c r="E22" s="961"/>
    </row>
    <row r="23" spans="1:8" ht="16.5" customHeight="1">
      <c r="A23" s="961"/>
      <c r="B23" s="961"/>
      <c r="C23" s="961"/>
      <c r="D23" s="961"/>
      <c r="E23" s="961"/>
      <c r="F23" s="35"/>
      <c r="G23" s="35"/>
      <c r="H23" s="35"/>
    </row>
    <row r="24" spans="1:8" ht="16.5" customHeight="1">
      <c r="A24" s="961"/>
      <c r="B24" s="961"/>
      <c r="C24" s="961"/>
      <c r="D24" s="961"/>
      <c r="E24" s="961"/>
    </row>
    <row r="25" spans="1:8" ht="16.5" customHeight="1">
      <c r="A25" s="961"/>
      <c r="B25" s="961"/>
      <c r="C25" s="961"/>
      <c r="D25" s="961"/>
      <c r="E25" s="961"/>
    </row>
    <row r="27" spans="1:8">
      <c r="A27" s="36"/>
    </row>
    <row r="29" spans="1:8">
      <c r="D29" s="38"/>
    </row>
    <row r="30" spans="1:8">
      <c r="A30" s="37" t="s">
        <v>6</v>
      </c>
      <c r="B30" s="72" t="str">
        <f>'Attach 3(JV)'!B24</f>
        <v/>
      </c>
      <c r="C30" s="40"/>
      <c r="D30" s="38" t="s">
        <v>4</v>
      </c>
      <c r="E30" s="262" t="str">
        <f>'Attach 3(JV)'!E24</f>
        <v/>
      </c>
    </row>
    <row r="31" spans="1:8">
      <c r="A31" s="37" t="s">
        <v>7</v>
      </c>
      <c r="B31" s="262" t="str">
        <f>'Attach 3(JV)'!B25</f>
        <v/>
      </c>
      <c r="C31" s="40"/>
      <c r="D31" s="38" t="s">
        <v>5</v>
      </c>
      <c r="E31" s="262" t="str">
        <f>'Attach 3(JV)'!E25</f>
        <v/>
      </c>
    </row>
    <row r="32" spans="1:8">
      <c r="B32" s="40"/>
      <c r="C32" s="40"/>
      <c r="D32" s="38"/>
      <c r="E32" s="40"/>
    </row>
    <row r="34" spans="1:1">
      <c r="A34" s="39"/>
    </row>
    <row r="37" spans="1:1">
      <c r="A37" s="39"/>
    </row>
    <row r="39" spans="1:1">
      <c r="A39" s="39"/>
    </row>
    <row r="41" spans="1:1">
      <c r="A41" s="39"/>
    </row>
  </sheetData>
  <sheetProtection algorithmName="SHA-512" hashValue="gqF67r9kgS4+tMzdmFKxR6Troyd0KM3LeaS8tx1YuPNoH33giCNpVh4Suff/yV5YQLfv7uXDQVt7646WZfLLOQ==" saltValue="SMrS3kUGjG8zB3/ryvduaw==" spinCount="100000" sheet="1" formatColumns="0" formatRows="0" selectLockedCells="1"/>
  <customSheetViews>
    <customSheetView guid="{298F032C-06C2-4CBE-91F6-31626F220A05}" showPageBreaks="1" printArea="1" hiddenRows="1" view="pageBreakPreview">
      <selection activeCell="A5" sqref="A5:E5"/>
      <pageMargins left="0.7" right="0.7" top="0.75" bottom="0.75" header="0.3" footer="0.3"/>
      <pageSetup orientation="portrait" r:id="rId1"/>
    </customSheetView>
    <customSheetView guid="{345DC493-E4B0-4F0D-8EB4-6A65D801E281}" showPageBreaks="1" printArea="1" hiddenRows="1" view="pageBreakPreview">
      <selection activeCell="A5" sqref="A5:E5"/>
      <pageMargins left="0.7" right="0.7" top="0.75" bottom="0.75" header="0.3" footer="0.3"/>
      <pageSetup orientation="portrait" r:id="rId2"/>
    </customSheetView>
    <customSheetView guid="{35C772BD-8F05-4A18-BEC8-6AF744E22539}" showPageBreaks="1" printArea="1" hiddenRows="1" view="pageBreakPreview">
      <selection activeCell="A16" sqref="A16:E25"/>
      <pageMargins left="0.7" right="0.7" top="0.75" bottom="0.75" header="0.3" footer="0.3"/>
      <pageSetup orientation="portrait" r:id="rId3"/>
    </customSheetView>
    <customSheetView guid="{FC200EB0-6614-47DB-96CE-7610471486D9}" showPageBreaks="1" printArea="1" hiddenRows="1" view="pageBreakPreview">
      <selection activeCell="A16" sqref="A16:E25"/>
      <pageMargins left="0.7" right="0.7" top="0.75" bottom="0.75" header="0.3" footer="0.3"/>
      <pageSetup orientation="portrait" r:id="rId4"/>
    </customSheetView>
    <customSheetView guid="{010B040B-83D1-42E5-9354-A9BE9113BDAC}" showPageBreaks="1" printArea="1" hiddenRows="1" view="pageBreakPreview" topLeftCell="A14">
      <selection activeCell="A16" sqref="A16:E25"/>
      <pageMargins left="0.7" right="0.7" top="0.75" bottom="0.75" header="0.3" footer="0.3"/>
      <pageSetup orientation="portrait" r:id="rId5"/>
    </customSheetView>
    <customSheetView guid="{77353208-2D17-4D2E-ADE3-4F168F350B73}" showPageBreaks="1" printArea="1" hiddenRows="1" view="pageBreakPreview">
      <selection activeCell="A2" sqref="A2"/>
      <pageMargins left="0.7" right="0.7" top="0.75" bottom="0.75" header="0.3" footer="0.3"/>
      <pageSetup orientation="portrait" r:id="rId6"/>
    </customSheetView>
    <customSheetView guid="{1F125E51-1799-42D0-B41E-DC039BB17D59}" showPageBreaks="1" printArea="1" hiddenRows="1" view="pageBreakPreview">
      <selection activeCell="H6" sqref="H6"/>
      <pageMargins left="0.7" right="0.7" top="0.75" bottom="0.75" header="0.3" footer="0.3"/>
      <pageSetup orientation="portrait" r:id="rId7"/>
    </customSheetView>
    <customSheetView guid="{14C32814-5A59-4863-9FB1-822FBB75D7D1}" showPageBreaks="1" printArea="1" hiddenRows="1" view="pageBreakPreview">
      <selection activeCell="A16" sqref="A16:E25"/>
      <pageMargins left="0.7" right="0.7" top="0.75" bottom="0.75" header="0.3" footer="0.3"/>
      <pageSetup orientation="portrait" r:id="rId8"/>
    </customSheetView>
    <customSheetView guid="{AA750348-930C-43DE-ADD0-8D60980F5013}" showPageBreaks="1" printArea="1" hiddenRows="1" view="pageBreakPreview" topLeftCell="A14">
      <selection activeCell="E11" sqref="E11"/>
      <pageMargins left="0.7" right="0.7" top="0.75" bottom="0.75" header="0.3" footer="0.3"/>
      <pageSetup orientation="portrait" r:id="rId9"/>
    </customSheetView>
    <customSheetView guid="{CFBF18EC-8277-4311-991B-395AF21BB33B}" showPageBreaks="1" printArea="1" hiddenRows="1" view="pageBreakPreview" topLeftCell="A14">
      <selection activeCell="E11" sqref="E11"/>
      <pageMargins left="0.7" right="0.7" top="0.75" bottom="0.75" header="0.3" footer="0.3"/>
      <pageSetup orientation="portrait" r:id="rId10"/>
    </customSheetView>
    <customSheetView guid="{82C64B11-1F50-45B5-B7BB-9F1DC733C833}" showPageBreaks="1" printArea="1" hiddenRows="1" view="pageBreakPreview" topLeftCell="A2">
      <selection activeCell="B75" sqref="B75:C75"/>
      <pageMargins left="0.7" right="0.7" top="0.75" bottom="0.75" header="0.3" footer="0.3"/>
      <pageSetup orientation="portrait" r:id="rId11"/>
    </customSheetView>
    <customSheetView guid="{44C1C443-3199-4288-884A-D16AF7B2CD69}" showPageBreaks="1" printArea="1" hiddenRows="1" view="pageBreakPreview" topLeftCell="A5">
      <selection activeCell="A16" sqref="A16:E25"/>
      <pageMargins left="0.7" right="0.7" top="0.75" bottom="0.75" header="0.3" footer="0.3"/>
      <pageSetup orientation="portrait" r:id="rId12"/>
    </customSheetView>
    <customSheetView guid="{CB7CD015-9A92-451A-BEF4-2BC98E3768DD}" showPageBreaks="1" printArea="1" hiddenRows="1" view="pageBreakPreview" topLeftCell="A5">
      <selection activeCell="A16" sqref="A16:E25"/>
      <pageMargins left="0.7" right="0.7" top="0.75" bottom="0.75" header="0.3" footer="0.3"/>
      <pageSetup orientation="portrait" r:id="rId13"/>
    </customSheetView>
    <customSheetView guid="{7A88FC7A-7690-48AB-B789-172043AFADC8}" showPageBreaks="1" printArea="1" hiddenRows="1" view="pageBreakPreview">
      <selection activeCell="E6" sqref="E6"/>
      <pageMargins left="0.7" right="0.7" top="0.75" bottom="0.75" header="0.3" footer="0.3"/>
      <pageSetup orientation="portrait" r:id="rId14"/>
    </customSheetView>
    <customSheetView guid="{1E2D7167-D6B7-4690-9A83-BF768C4223A4}" showPageBreaks="1" printArea="1" hiddenRows="1" view="pageBreakPreview" topLeftCell="A14">
      <selection activeCell="E11" sqref="E11"/>
      <pageMargins left="0.7" right="0.7" top="0.75" bottom="0.75" header="0.3" footer="0.3"/>
      <pageSetup orientation="portrait" r:id="rId15"/>
    </customSheetView>
    <customSheetView guid="{13A93EBF-985A-49FD-9FE0-DC75D238EC8C}" showPageBreaks="1" printArea="1" hiddenRows="1" view="pageBreakPreview">
      <selection activeCell="A16" sqref="A16:E25"/>
      <pageMargins left="0.7" right="0.7" top="0.75" bottom="0.75" header="0.3" footer="0.3"/>
      <pageSetup orientation="portrait" r:id="rId16"/>
    </customSheetView>
    <customSheetView guid="{BE615921-12B2-47E1-81BB-292B559B4C46}" showPageBreaks="1" printArea="1" hiddenRows="1" view="pageBreakPreview" topLeftCell="A5">
      <selection activeCell="A16" sqref="A16:E25"/>
      <pageMargins left="0.7" right="0.7" top="0.75" bottom="0.75" header="0.3" footer="0.3"/>
      <pageSetup orientation="portrait" r:id="rId17"/>
    </customSheetView>
    <customSheetView guid="{D05C69EC-C4A6-4AED-AFBA-A3044FD4B3FB}" showPageBreaks="1" printArea="1" hiddenRows="1" view="pageBreakPreview" topLeftCell="A2">
      <selection activeCell="H6" sqref="H6"/>
      <pageMargins left="0.7" right="0.7" top="0.75" bottom="0.75" header="0.3" footer="0.3"/>
      <pageSetup orientation="portrait" r:id="rId18"/>
    </customSheetView>
    <customSheetView guid="{8CF338B0-8CA3-4AF4-816D-CB7A6D8E33BC}" showPageBreaks="1" printArea="1" hiddenRows="1" view="pageBreakPreview" topLeftCell="A17">
      <selection activeCell="H6" sqref="H6"/>
      <pageMargins left="0.7" right="0.7" top="0.75" bottom="0.75" header="0.3" footer="0.3"/>
      <pageSetup orientation="portrait" r:id="rId19"/>
    </customSheetView>
    <customSheetView guid="{B07CB001-8FAF-40AD-8AD5-A65A64B33B35}" showPageBreaks="1" printArea="1" hiddenRows="1" view="pageBreakPreview">
      <selection activeCell="A2" sqref="A2"/>
      <pageMargins left="0.7" right="0.7" top="0.75" bottom="0.75" header="0.3" footer="0.3"/>
      <pageSetup orientation="portrait" r:id="rId20"/>
    </customSheetView>
    <customSheetView guid="{4D67A8FB-66CE-4EFD-8932-C754BE25ED43}" showPageBreaks="1" printArea="1" hiddenRows="1" view="pageBreakPreview">
      <selection activeCell="D2" sqref="D2"/>
      <pageMargins left="0.7" right="0.7" top="0.75" bottom="0.75" header="0.3" footer="0.3"/>
      <pageSetup orientation="portrait" r:id="rId21"/>
    </customSheetView>
    <customSheetView guid="{0D490C87-B003-4943-9825-ACE0B8E7CC06}" showPageBreaks="1" printArea="1" hiddenRows="1" view="pageBreakPreview" topLeftCell="A7">
      <selection activeCell="A16" sqref="A16:E25"/>
      <pageMargins left="0.7" right="0.7" top="0.75" bottom="0.75" header="0.3" footer="0.3"/>
      <pageSetup orientation="portrait" r:id="rId22"/>
    </customSheetView>
    <customSheetView guid="{012A8702-091E-4FD1-8E26-12B65B8B3B8C}" showPageBreaks="1" printArea="1" hiddenRows="1" view="pageBreakPreview" topLeftCell="A14">
      <selection activeCell="A16" sqref="A16:E25"/>
      <pageMargins left="0.7" right="0.7" top="0.75" bottom="0.75" header="0.3" footer="0.3"/>
      <pageSetup orientation="portrait" r:id="rId23"/>
    </customSheetView>
    <customSheetView guid="{CD28740F-9825-447C-B887-B18F0232D126}" showPageBreaks="1" printArea="1" hiddenRows="1" view="pageBreakPreview">
      <selection activeCell="A5" sqref="A5:E5"/>
      <pageMargins left="0.7" right="0.7" top="0.75" bottom="0.75" header="0.3" footer="0.3"/>
      <pageSetup orientation="portrait" r:id="rId24"/>
    </customSheetView>
    <customSheetView guid="{0064F3C0-5DFF-4992-B9AD-EC91C5FD9BD7}" showPageBreaks="1" printArea="1" hiddenRows="1" view="pageBreakPreview">
      <selection activeCell="A5" sqref="A5:E5"/>
      <pageMargins left="0.7" right="0.7" top="0.75" bottom="0.75" header="0.3" footer="0.3"/>
      <pageSetup orientation="portrait" r:id="rId25"/>
    </customSheetView>
  </customSheetViews>
  <mergeCells count="8">
    <mergeCell ref="B12:D12"/>
    <mergeCell ref="A16:E25"/>
    <mergeCell ref="A3:E3"/>
    <mergeCell ref="A5:E5"/>
    <mergeCell ref="A8:D8"/>
    <mergeCell ref="B9:D9"/>
    <mergeCell ref="B10:D10"/>
    <mergeCell ref="B11:D11"/>
  </mergeCells>
  <pageMargins left="0.7" right="0.7" top="0.75" bottom="0.75" header="0.3" footer="0.3"/>
  <pageSetup orientation="portrait" r:id="rId26"/>
  <drawing r:id="rId27"/>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tabColor indexed="11"/>
  </sheetPr>
  <dimension ref="A1:I45"/>
  <sheetViews>
    <sheetView showGridLines="0" showZeros="0" view="pageBreakPreview" zoomScaleNormal="100" zoomScaleSheetLayoutView="100" workbookViewId="0">
      <selection activeCell="A5" sqref="A5:E5"/>
    </sheetView>
  </sheetViews>
  <sheetFormatPr defaultRowHeight="16.5"/>
  <cols>
    <col min="1" max="1" width="12.140625" style="30" customWidth="1"/>
    <col min="2" max="2" width="20.5703125" style="30" customWidth="1"/>
    <col min="3" max="3" width="11.42578125" style="30" customWidth="1"/>
    <col min="4" max="4" width="14.42578125" style="30" customWidth="1"/>
    <col min="5" max="5" width="39.28515625" style="30" customWidth="1"/>
    <col min="6" max="8" width="9.140625" style="25"/>
    <col min="9" max="16384" width="9.140625" style="26"/>
  </cols>
  <sheetData>
    <row r="1" spans="1:9">
      <c r="A1" s="22" t="str">
        <f>Basic!A3&amp;Basic!B3</f>
        <v>Specification No. :SR-I/C&amp;M/WC-4356(SR1/NT/W-AIS/DOM/B00/25/11800
(RFx: 5002004743)</v>
      </c>
      <c r="B1" s="23"/>
      <c r="C1" s="23"/>
      <c r="D1" s="23"/>
      <c r="E1" s="24" t="str">
        <f>"Attachment-19 "</f>
        <v xml:space="preserve">Attachment-19 </v>
      </c>
    </row>
    <row r="3" spans="1:9" ht="107.25" customHeight="1">
      <c r="A3" s="855" t="str">
        <f>'Attach 3(JV)'!A3</f>
        <v xml:space="preserve">WC-4356: Augmentation of transformation capacity at 400/220KV Nagarjunasgar substation in Andhrapradesh by 1X500MVA, 400/220KV ICT(4th) and Conversion of 80MVAR fixed line reactor at Nellore end on Vijayawada- Nellore 400KV D/C line(line-2) to switchable line reactor along with NGR and its bypassing scheme </v>
      </c>
      <c r="B3" s="855"/>
      <c r="C3" s="855"/>
      <c r="D3" s="855"/>
      <c r="E3" s="855"/>
      <c r="F3" s="27"/>
      <c r="G3" s="28"/>
      <c r="H3" s="27"/>
    </row>
    <row r="4" spans="1:9" ht="20.100000000000001" customHeight="1">
      <c r="A4" s="29"/>
      <c r="H4" s="31"/>
      <c r="I4" s="10"/>
    </row>
    <row r="5" spans="1:9" ht="20.100000000000001" customHeight="1">
      <c r="A5" s="638" t="s">
        <v>2</v>
      </c>
      <c r="B5" s="638"/>
      <c r="C5" s="638"/>
      <c r="D5" s="638"/>
      <c r="E5" s="638"/>
      <c r="F5" s="32"/>
      <c r="H5" s="31"/>
      <c r="I5" s="10"/>
    </row>
    <row r="6" spans="1:9" ht="20.100000000000001" customHeight="1">
      <c r="A6" s="33"/>
      <c r="H6" s="31"/>
      <c r="I6" s="10"/>
    </row>
    <row r="7" spans="1:9" ht="20.100000000000001" customHeight="1">
      <c r="A7" s="34" t="str">
        <f>'Attach 3(JV)'!A7</f>
        <v>Bidder’s Name and Address :</v>
      </c>
      <c r="E7" s="14" t="str">
        <f>'Attach 3(JV)'!E7</f>
        <v>To:</v>
      </c>
      <c r="H7" s="31"/>
      <c r="I7" s="10"/>
    </row>
    <row r="8" spans="1:9" ht="35.25" customHeight="1">
      <c r="A8" s="1037" t="str">
        <f>'Attach 3(JV)'!A8</f>
        <v/>
      </c>
      <c r="B8" s="1037"/>
      <c r="C8" s="1037"/>
      <c r="D8" s="1037"/>
      <c r="E8" s="154" t="str">
        <f>'Attach 3(JV)'!E8</f>
        <v>Contract &amp; Materials Dept.,</v>
      </c>
      <c r="H8" s="31"/>
      <c r="I8" s="10"/>
    </row>
    <row r="9" spans="1:9" ht="20.100000000000001" customHeight="1">
      <c r="A9" s="12" t="s">
        <v>353</v>
      </c>
      <c r="B9" s="959" t="str">
        <f>'Attach 3(JV)'!B9</f>
        <v/>
      </c>
      <c r="C9" s="959"/>
      <c r="D9" s="959"/>
      <c r="E9" s="154" t="str">
        <f>'Attach 3(JV)'!E9</f>
        <v>Power Grid Corporation of India Ltd.,</v>
      </c>
      <c r="H9" s="31"/>
      <c r="I9" s="10"/>
    </row>
    <row r="10" spans="1:9" ht="20.100000000000001" customHeight="1">
      <c r="A10" s="12" t="s">
        <v>354</v>
      </c>
      <c r="B10" s="959" t="str">
        <f>'Attach 3(JV)'!B10</f>
        <v/>
      </c>
      <c r="C10" s="959"/>
      <c r="D10" s="959"/>
      <c r="E10" s="154" t="str">
        <f>'Attach 3(JV)'!E10</f>
        <v>Kavadiguda Main Road,</v>
      </c>
      <c r="H10" s="31"/>
      <c r="I10" s="10"/>
    </row>
    <row r="11" spans="1:9" ht="20.100000000000001" customHeight="1">
      <c r="B11" s="959" t="str">
        <f>'Attach 3(JV)'!B11</f>
        <v/>
      </c>
      <c r="C11" s="959"/>
      <c r="D11" s="959"/>
      <c r="E11" s="154" t="str">
        <f>'Attach 3(JV)'!E11</f>
        <v>Secunderabad -500080.</v>
      </c>
    </row>
    <row r="12" spans="1:9" ht="18" customHeight="1">
      <c r="A12" s="33"/>
      <c r="B12" s="959" t="str">
        <f>'Attach 3(JV)'!B12</f>
        <v/>
      </c>
      <c r="C12" s="959"/>
      <c r="D12" s="959"/>
      <c r="E12" s="14"/>
    </row>
    <row r="13" spans="1:9" ht="19.5" hidden="1" customHeight="1">
      <c r="A13" s="33"/>
      <c r="B13" s="136"/>
      <c r="C13" s="136"/>
      <c r="D13" s="136"/>
      <c r="E13" s="14"/>
    </row>
    <row r="14" spans="1:9" ht="20.100000000000001" customHeight="1">
      <c r="A14" s="33"/>
      <c r="B14" s="136"/>
      <c r="C14" s="136"/>
      <c r="D14" s="136"/>
      <c r="G14" s="11"/>
    </row>
    <row r="15" spans="1:9" ht="20.100000000000001" customHeight="1">
      <c r="A15" s="30" t="s">
        <v>347</v>
      </c>
    </row>
    <row r="16" spans="1:9" ht="6" customHeight="1">
      <c r="A16" s="33"/>
    </row>
    <row r="17" spans="1:8" ht="78.75" customHeight="1">
      <c r="A17" s="639" t="s">
        <v>3</v>
      </c>
      <c r="B17" s="639"/>
      <c r="C17" s="639"/>
      <c r="D17" s="639"/>
      <c r="E17" s="639"/>
    </row>
    <row r="18" spans="1:8" ht="56.25" customHeight="1">
      <c r="A18" s="1062" t="s">
        <v>483</v>
      </c>
      <c r="B18" s="1062"/>
      <c r="C18" s="1062"/>
      <c r="D18" s="1062"/>
      <c r="E18" s="1062"/>
    </row>
    <row r="19" spans="1:8" ht="184.5" customHeight="1">
      <c r="A19" s="1062" t="s">
        <v>482</v>
      </c>
      <c r="B19" s="1062"/>
      <c r="C19" s="1062"/>
      <c r="D19" s="1062"/>
      <c r="E19" s="1062"/>
    </row>
    <row r="20" spans="1:8" ht="8.25" hidden="1" customHeight="1">
      <c r="A20" s="33"/>
    </row>
    <row r="21" spans="1:8" ht="20.100000000000001" hidden="1" customHeight="1">
      <c r="A21" s="33"/>
    </row>
    <row r="22" spans="1:8" ht="20.100000000000001" hidden="1" customHeight="1">
      <c r="A22" s="33"/>
    </row>
    <row r="23" spans="1:8" ht="57.75" hidden="1" customHeight="1">
      <c r="A23" s="639"/>
      <c r="B23" s="639"/>
      <c r="C23" s="639"/>
      <c r="D23" s="639"/>
      <c r="E23" s="639"/>
      <c r="F23" s="35"/>
      <c r="G23" s="35"/>
      <c r="H23" s="35"/>
    </row>
    <row r="24" spans="1:8" ht="20.100000000000001" hidden="1" customHeight="1">
      <c r="A24" s="33"/>
    </row>
    <row r="25" spans="1:8" ht="20.100000000000001" hidden="1" customHeight="1">
      <c r="A25" s="36"/>
    </row>
    <row r="26" spans="1:8" ht="20.100000000000001" hidden="1" customHeight="1"/>
    <row r="27" spans="1:8" ht="20.100000000000001" hidden="1" customHeight="1">
      <c r="A27" s="36"/>
    </row>
    <row r="28" spans="1:8" ht="20.100000000000001" hidden="1" customHeight="1"/>
    <row r="29" spans="1:8" ht="12" customHeight="1">
      <c r="D29" s="38"/>
    </row>
    <row r="30" spans="1:8" ht="33" customHeight="1">
      <c r="A30" s="37" t="s">
        <v>6</v>
      </c>
      <c r="B30" s="72" t="str">
        <f>'Attach 3(JV)'!B24</f>
        <v/>
      </c>
      <c r="C30" s="40"/>
      <c r="D30" s="38" t="s">
        <v>4</v>
      </c>
      <c r="E30" s="262" t="str">
        <f>'Attach 3(JV)'!E24</f>
        <v/>
      </c>
    </row>
    <row r="31" spans="1:8" ht="33" customHeight="1">
      <c r="A31" s="37" t="s">
        <v>7</v>
      </c>
      <c r="B31" s="262" t="str">
        <f>'Attach 3(JV)'!B25</f>
        <v/>
      </c>
      <c r="C31" s="40"/>
      <c r="D31" s="38" t="s">
        <v>5</v>
      </c>
      <c r="E31" s="262" t="str">
        <f>'Attach 3(JV)'!E25</f>
        <v/>
      </c>
    </row>
    <row r="32" spans="1:8" ht="33" customHeight="1">
      <c r="B32" s="40"/>
      <c r="C32" s="40"/>
      <c r="D32" s="38"/>
      <c r="E32" s="40"/>
    </row>
    <row r="33" spans="1:1" ht="20.100000000000001" customHeight="1"/>
    <row r="34" spans="1:1" ht="20.100000000000001" customHeight="1">
      <c r="A34" s="39"/>
    </row>
    <row r="35" spans="1:1" ht="20.100000000000001" customHeight="1"/>
    <row r="36" spans="1:1" ht="20.100000000000001" customHeight="1"/>
    <row r="37" spans="1:1" ht="20.100000000000001" customHeight="1">
      <c r="A37" s="39"/>
    </row>
    <row r="38" spans="1:1" ht="20.100000000000001" customHeight="1"/>
    <row r="39" spans="1:1" ht="20.100000000000001" customHeight="1">
      <c r="A39" s="39"/>
    </row>
    <row r="40" spans="1:1" ht="20.100000000000001" customHeight="1"/>
    <row r="41" spans="1:1" ht="20.100000000000001" customHeight="1">
      <c r="A41" s="39"/>
    </row>
    <row r="42" spans="1:1" ht="20.100000000000001" customHeight="1"/>
    <row r="43" spans="1:1" ht="20.100000000000001" customHeight="1"/>
    <row r="44" spans="1:1" ht="20.100000000000001" customHeight="1"/>
    <row r="45" spans="1:1" ht="20.100000000000001" customHeight="1"/>
  </sheetData>
  <sheetProtection algorithmName="SHA-512" hashValue="cu84TDztKa6LsByzftXkk5R6ylQYAjGbAUpXIC8SBEIMcaRC/qkI2UnkQmSSDL1Uqm4A+J8/tj751ESsQXtMsw==" saltValue="WVVLKi3QziX7HA/L8TuyUA==" spinCount="100000" sheet="1" formatColumns="0" formatRows="0" selectLockedCells="1"/>
  <customSheetViews>
    <customSheetView guid="{298F032C-06C2-4CBE-91F6-31626F220A05}" showPageBreaks="1" showGridLines="0" zeroValues="0" printArea="1" hiddenRows="1" view="pageBreakPreview">
      <selection activeCell="A5" sqref="A5:E5"/>
      <pageMargins left="0.75" right="0.63" top="0.57999999999999996" bottom="0.6" header="0.34" footer="0.35"/>
      <pageSetup scale="91" orientation="portrait" r:id="rId1"/>
      <headerFooter alignWithMargins="0">
        <oddFooter>&amp;R&amp;"Book Antiqua,Bold"&amp;8 Page &amp;P of &amp;N</oddFooter>
      </headerFooter>
    </customSheetView>
    <customSheetView guid="{345DC493-E4B0-4F0D-8EB4-6A65D801E281}" showPageBreaks="1" showGridLines="0" zeroValues="0" printArea="1" hiddenRows="1" view="pageBreakPreview">
      <selection activeCell="A5" sqref="A5:E5"/>
      <pageMargins left="0.75" right="0.63" top="0.57999999999999996" bottom="0.6" header="0.34" footer="0.35"/>
      <pageSetup scale="91" orientation="portrait" r:id="rId2"/>
      <headerFooter alignWithMargins="0">
        <oddFooter>&amp;R&amp;"Book Antiqua,Bold"&amp;8 Page &amp;P of &amp;N</oddFooter>
      </headerFooter>
    </customSheetView>
    <customSheetView guid="{35C772BD-8F05-4A18-BEC8-6AF744E22539}" showPageBreaks="1" showGridLines="0" zeroValues="0" printArea="1" hiddenRows="1" view="pageBreakPreview" topLeftCell="A4">
      <selection activeCell="E2" sqref="E2"/>
      <pageMargins left="0.75" right="0.63" top="0.57999999999999996" bottom="0.6" header="0.34" footer="0.35"/>
      <pageSetup scale="91" orientation="portrait" r:id="rId3"/>
      <headerFooter alignWithMargins="0">
        <oddFooter>&amp;R&amp;"Book Antiqua,Bold"&amp;8 Page &amp;P of &amp;N</oddFooter>
      </headerFooter>
    </customSheetView>
    <customSheetView guid="{FC200EB0-6614-47DB-96CE-7610471486D9}" showPageBreaks="1" showGridLines="0" zeroValues="0" printArea="1" hiddenRows="1" view="pageBreakPreview">
      <selection activeCell="E2" sqref="E2"/>
      <pageMargins left="0.75" right="0.63" top="0.57999999999999996" bottom="0.6" header="0.34" footer="0.35"/>
      <pageSetup scale="91" orientation="portrait" r:id="rId4"/>
      <headerFooter alignWithMargins="0">
        <oddFooter>&amp;R&amp;"Book Antiqua,Bold"&amp;8 Page &amp;P of &amp;N</oddFooter>
      </headerFooter>
    </customSheetView>
    <customSheetView guid="{010B040B-83D1-42E5-9354-A9BE9113BDAC}" showPageBreaks="1" showGridLines="0" zeroValues="0" printArea="1" hiddenRows="1" view="pageBreakPreview" topLeftCell="A29">
      <selection activeCell="E2" sqref="E2"/>
      <pageMargins left="0.75" right="0.63" top="0.57999999999999996" bottom="0.6" header="0.34" footer="0.35"/>
      <pageSetup scale="91" orientation="portrait" r:id="rId5"/>
      <headerFooter alignWithMargins="0">
        <oddFooter>&amp;R&amp;"Book Antiqua,Bold"&amp;8 Page &amp;P of &amp;N</oddFooter>
      </headerFooter>
    </customSheetView>
    <customSheetView guid="{77353208-2D17-4D2E-ADE3-4F168F350B73}" showPageBreaks="1" showGridLines="0" zeroValues="0" printArea="1" hiddenRows="1" view="pageBreakPreview">
      <selection activeCell="A2" sqref="A2"/>
      <pageMargins left="0.75" right="0.63" top="0.57999999999999996" bottom="0.6" header="0.34" footer="0.35"/>
      <pageSetup scale="91" orientation="portrait" r:id="rId6"/>
      <headerFooter alignWithMargins="0">
        <oddFooter>&amp;R&amp;"Book Antiqua,Bold"&amp;8 Page &amp;P of &amp;N</oddFooter>
      </headerFooter>
    </customSheetView>
    <customSheetView guid="{1F125E51-1799-42D0-B41E-DC039BB17D59}" showPageBreaks="1" showGridLines="0" zeroValues="0" printArea="1" hiddenRows="1" view="pageBreakPreview">
      <selection activeCell="D14" sqref="D14"/>
      <pageMargins left="0.75" right="0.63" top="0.57999999999999996" bottom="0.6" header="0.34" footer="0.35"/>
      <pageSetup scale="91" orientation="portrait" r:id="rId7"/>
      <headerFooter alignWithMargins="0">
        <oddFooter>&amp;R&amp;"Book Antiqua,Bold"&amp;8 Page &amp;P of &amp;N</oddFooter>
      </headerFooter>
    </customSheetView>
    <customSheetView guid="{14C32814-5A59-4863-9FB1-822FBB75D7D1}" showPageBreaks="1" showGridLines="0" zeroValues="0" printArea="1" hiddenRows="1" view="pageBreakPreview">
      <selection activeCell="S32" sqref="S32"/>
      <pageMargins left="0.75" right="0.63" top="0.57999999999999996" bottom="0.6" header="0.34" footer="0.35"/>
      <pageSetup scale="91" orientation="portrait" r:id="rId8"/>
      <headerFooter alignWithMargins="0">
        <oddFooter>&amp;R&amp;"Book Antiqua,Bold"&amp;8 Page &amp;P of &amp;N</oddFooter>
      </headerFooter>
    </customSheetView>
    <customSheetView guid="{AA750348-930C-43DE-ADD0-8D60980F5013}" showPageBreaks="1" showGridLines="0" zeroValues="0" printArea="1" hiddenRows="1" view="pageBreakPreview">
      <selection activeCell="A18" sqref="A18:E18"/>
      <pageMargins left="0.75" right="0.63" top="0.57999999999999996" bottom="0.6" header="0.34" footer="0.35"/>
      <pageSetup scale="91" orientation="portrait" r:id="rId9"/>
      <headerFooter alignWithMargins="0">
        <oddFooter>&amp;R&amp;"Book Antiqua,Bold"&amp;8 Page &amp;P of &amp;N</oddFooter>
      </headerFooter>
    </customSheetView>
    <customSheetView guid="{CFBF18EC-8277-4311-991B-395AF21BB33B}" showPageBreaks="1" showGridLines="0" zeroValues="0" printArea="1" hiddenRows="1" view="pageBreakPreview">
      <selection activeCell="A18" sqref="A18:E18"/>
      <pageMargins left="0.75" right="0.63" top="0.57999999999999996" bottom="0.6" header="0.34" footer="0.35"/>
      <pageSetup scale="91" orientation="portrait" r:id="rId10"/>
      <headerFooter alignWithMargins="0">
        <oddFooter>&amp;R&amp;"Book Antiqua,Bold"&amp;8 Page &amp;P of &amp;N</oddFooter>
      </headerFooter>
    </customSheetView>
    <customSheetView guid="{82C64B11-1F50-45B5-B7BB-9F1DC733C833}" showPageBreaks="1" showGridLines="0" zeroValues="0" printArea="1" hiddenRows="1" view="pageBreakPreview">
      <selection activeCell="B75" sqref="B75:C75"/>
      <pageMargins left="0.75" right="0.63" top="0.57999999999999996" bottom="0.6" header="0.34" footer="0.35"/>
      <pageSetup scale="91" orientation="portrait" r:id="rId11"/>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75" right="0.63" top="0.57999999999999996" bottom="0.6" header="0.34" footer="0.35"/>
      <pageSetup orientation="portrait" r:id="rId12"/>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75" right="0.63" top="0.57999999999999996" bottom="0.6" header="0.34" footer="0.35"/>
      <pageSetup orientation="portrait" r:id="rId13"/>
      <headerFooter alignWithMargins="0">
        <oddFooter>&amp;R&amp;"Book Antiqua,Bold"&amp;8 Page &amp;P of &amp;N</oddFooter>
      </headerFooter>
    </customSheetView>
    <customSheetView guid="{494F6778-23FE-4AAC-B37D-6C7543FC13B9}" showGridLines="0" zeroValues="0">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CD4CA1A8-824A-452F-BDBA-32A47C1B3013}" showGridLines="0" zeroValues="0">
      <selection activeCell="E11" sqref="E11"/>
      <pageMargins left="0.75" right="0.63" top="0.57999999999999996" bottom="0.6" header="0.34" footer="0.35"/>
      <pageSetup orientation="portrait" r:id="rId15"/>
      <headerFooter alignWithMargins="0">
        <oddFooter>&amp;R&amp;"Book Antiqua,Bold"&amp;8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7"/>
      <headerFooter alignWithMargins="0">
        <oddFooter>&amp;L&amp;8Tower Package-P238-TW04, TL associated with Phase-I Generation Project in Orissa (Part-C)&amp;R&amp;"Book Antiqua,Bold"&amp;8Attachment-17 TW04  / Page &amp;P of &amp;N</oddFooter>
      </headerFooter>
    </customSheetView>
    <customSheetView guid="{ECEBABD0-566A-41C4-AA9A-38EA30EFEDA8}" showGridLines="0" zeroValues="0" showRuler="0">
      <pageMargins left="0.75" right="0.63" top="0.55000000000000004" bottom="0.64" header="0.34" footer="0.38"/>
      <pageSetup orientation="portrait" r:id="rId18"/>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K12" sqref="K12"/>
      <pageMargins left="0.75" right="0.63" top="0.57999999999999996" bottom="0.6" header="0.34" footer="0.35"/>
      <pageSetup orientation="portrait" r:id="rId19"/>
      <headerFooter alignWithMargins="0">
        <oddFooter>&amp;R&amp;"Book Antiqua,Bold"&amp;8 Page &amp;P of &amp;N</oddFooter>
      </headerFooter>
    </customSheetView>
    <customSheetView guid="{7A9EA6D6-4DDF-43D9-92E6-C6AFAD14E266}" showGridLines="0" zeroValues="0" hiddenRows="1">
      <selection activeCell="B11" sqref="B11:D11"/>
      <pageMargins left="0.75" right="0.63" top="0.57999999999999996" bottom="0.6" header="0.34" footer="0.35"/>
      <pageSetup orientation="portrait" r:id="rId20"/>
      <headerFooter alignWithMargins="0">
        <oddFooter>&amp;R&amp;"Book Antiqua,Bold"&amp;8 Page &amp;P of &amp;N</oddFooter>
      </headerFooter>
    </customSheetView>
    <customSheetView guid="{DC28ED1E-3E35-4094-9C2B-5C0A1C1D459C}" showGridLines="0" zeroValues="0" hiddenRows="1">
      <selection activeCell="B11" sqref="B11:D11"/>
      <pageMargins left="0.75" right="0.63" top="0.57999999999999996" bottom="0.6" header="0.34" footer="0.35"/>
      <pageSetup orientation="portrait" r:id="rId21"/>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75" right="0.63" top="0.57999999999999996" bottom="0.6" header="0.34" footer="0.35"/>
      <pageSetup scale="95" orientation="portrait" r:id="rId22"/>
      <headerFooter alignWithMargins="0">
        <oddFooter>&amp;R&amp;"Book Antiqua,Bold"&amp;8 Page &amp;P of &amp;N</oddFooter>
      </headerFooter>
    </customSheetView>
    <customSheetView guid="{82E8A0F5-0020-4355-95CF-28601763A783}" showPageBreaks="1" showGridLines="0" zeroValues="0" printArea="1" hiddenRows="1" view="pageBreakPreview">
      <selection activeCell="B11" sqref="B11:D11"/>
      <pageMargins left="0.75" right="0.63" top="0.57999999999999996" bottom="0.6" header="0.34" footer="0.35"/>
      <pageSetup scale="95" orientation="portrait" r:id="rId23"/>
      <headerFooter alignWithMargins="0">
        <oddFooter>&amp;R&amp;"Book Antiqua,Bold"&amp;8 Page &amp;P of &amp;N</oddFooter>
      </headerFooter>
    </customSheetView>
    <customSheetView guid="{44C1C443-3199-4288-884A-D16AF7B2CD69}" showPageBreaks="1" showGridLines="0" zeroValues="0" printArea="1" hiddenRows="1" view="pageBreakPreview">
      <selection activeCell="A8" sqref="A8:D8"/>
      <pageMargins left="0.75" right="0.63" top="0.57999999999999996" bottom="0.6" header="0.34" footer="0.35"/>
      <pageSetup scale="95" orientation="portrait" r:id="rId24"/>
      <headerFooter alignWithMargins="0">
        <oddFooter>&amp;R&amp;"Book Antiqua,Bold"&amp;8 Page &amp;P of &amp;N</oddFooter>
      </headerFooter>
    </customSheetView>
    <customSheetView guid="{CB7CD015-9A92-451A-BEF4-2BC98E3768DD}" showPageBreaks="1" showGridLines="0" zeroValues="0" printArea="1" hiddenRows="1" view="pageBreakPreview">
      <selection activeCell="A8" sqref="A8:D8"/>
      <pageMargins left="0.75" right="0.63" top="0.57999999999999996" bottom="0.6" header="0.34" footer="0.35"/>
      <pageSetup scale="95" orientation="portrait" r:id="rId25"/>
      <headerFooter alignWithMargins="0">
        <oddFooter>&amp;R&amp;"Book Antiqua,Bold"&amp;8 Page &amp;P of &amp;N</oddFooter>
      </headerFooter>
    </customSheetView>
    <customSheetView guid="{7A88FC7A-7690-48AB-B789-172043AFADC8}" showPageBreaks="1" showGridLines="0" zeroValues="0" printArea="1" hiddenRows="1" view="pageBreakPreview">
      <selection activeCell="A18" sqref="A18:E18"/>
      <pageMargins left="0.75" right="0.63" top="0.57999999999999996" bottom="0.6" header="0.34" footer="0.35"/>
      <pageSetup scale="91" orientation="portrait" r:id="rId26"/>
      <headerFooter alignWithMargins="0">
        <oddFooter>&amp;R&amp;"Book Antiqua,Bold"&amp;8 Page &amp;P of &amp;N</oddFooter>
      </headerFooter>
    </customSheetView>
    <customSheetView guid="{1E2D7167-D6B7-4690-9A83-BF768C4223A4}" showPageBreaks="1" showGridLines="0" zeroValues="0" printArea="1" hiddenRows="1" view="pageBreakPreview">
      <selection activeCell="A18" sqref="A18:E18"/>
      <pageMargins left="0.75" right="0.63" top="0.57999999999999996" bottom="0.6" header="0.34" footer="0.35"/>
      <pageSetup scale="91" orientation="portrait" r:id="rId27"/>
      <headerFooter alignWithMargins="0">
        <oddFooter>&amp;R&amp;"Book Antiqua,Bold"&amp;8 Page &amp;P of &amp;N</oddFooter>
      </headerFooter>
    </customSheetView>
    <customSheetView guid="{13A93EBF-985A-49FD-9FE0-DC75D238EC8C}" showPageBreaks="1" showGridLines="0" zeroValues="0" printArea="1" hiddenRows="1" view="pageBreakPreview">
      <selection activeCell="A3" sqref="A3:E3"/>
      <pageMargins left="0.75" right="0.63" top="0.57999999999999996" bottom="0.6" header="0.34" footer="0.35"/>
      <pageSetup scale="91" orientation="portrait" r:id="rId28"/>
      <headerFooter alignWithMargins="0">
        <oddFooter>&amp;R&amp;"Book Antiqua,Bold"&amp;8 Page &amp;P of &amp;N</oddFooter>
      </headerFooter>
    </customSheetView>
    <customSheetView guid="{BE615921-12B2-47E1-81BB-292B559B4C46}" showPageBreaks="1" showGridLines="0" zeroValues="0" printArea="1" hiddenRows="1" view="pageBreakPreview">
      <selection activeCell="Q19" sqref="Q19"/>
      <pageMargins left="0.75" right="0.63" top="0.57999999999999996" bottom="0.6" header="0.34" footer="0.35"/>
      <pageSetup scale="91" orientation="portrait" r:id="rId29"/>
      <headerFooter alignWithMargins="0">
        <oddFooter>&amp;R&amp;"Book Antiqua,Bold"&amp;8 Page &amp;P of &amp;N</oddFooter>
      </headerFooter>
    </customSheetView>
    <customSheetView guid="{D05C69EC-C4A6-4AED-AFBA-A3044FD4B3FB}" showPageBreaks="1" showGridLines="0" zeroValues="0" printArea="1" hiddenRows="1" view="pageBreakPreview">
      <selection activeCell="K7" sqref="K7"/>
      <pageMargins left="0.75" right="0.63" top="0.57999999999999996" bottom="0.6" header="0.34" footer="0.35"/>
      <pageSetup scale="91" orientation="portrait" r:id="rId30"/>
      <headerFooter alignWithMargins="0">
        <oddFooter>&amp;R&amp;"Book Antiqua,Bold"&amp;8 Page &amp;P of &amp;N</oddFooter>
      </headerFooter>
    </customSheetView>
    <customSheetView guid="{8CF338B0-8CA3-4AF4-816D-CB7A6D8E33BC}" showPageBreaks="1" showGridLines="0" zeroValues="0" printArea="1" hiddenRows="1" view="pageBreakPreview">
      <selection activeCell="D14" sqref="D14"/>
      <pageMargins left="0.75" right="0.63" top="0.57999999999999996" bottom="0.6" header="0.34" footer="0.35"/>
      <pageSetup scale="91" orientation="portrait" r:id="rId31"/>
      <headerFooter alignWithMargins="0">
        <oddFooter>&amp;R&amp;"Book Antiqua,Bold"&amp;8 Page &amp;P of &amp;N</oddFooter>
      </headerFooter>
    </customSheetView>
    <customSheetView guid="{B07CB001-8FAF-40AD-8AD5-A65A64B33B35}" showPageBreaks="1" showGridLines="0" zeroValues="0" printArea="1" hiddenRows="1" view="pageBreakPreview">
      <selection activeCell="A2" sqref="A2"/>
      <pageMargins left="0.75" right="0.63" top="0.57999999999999996" bottom="0.6" header="0.34" footer="0.35"/>
      <pageSetup scale="91" orientation="portrait" r:id="rId32"/>
      <headerFooter alignWithMargins="0">
        <oddFooter>&amp;R&amp;"Book Antiqua,Bold"&amp;8 Page &amp;P of &amp;N</oddFooter>
      </headerFooter>
    </customSheetView>
    <customSheetView guid="{4D67A8FB-66CE-4EFD-8932-C754BE25ED43}" showPageBreaks="1" showGridLines="0" zeroValues="0" printArea="1" hiddenRows="1" view="pageBreakPreview">
      <selection activeCell="E2" sqref="E2"/>
      <pageMargins left="0.75" right="0.63" top="0.57999999999999996" bottom="0.6" header="0.34" footer="0.35"/>
      <pageSetup scale="91" orientation="portrait" r:id="rId33"/>
      <headerFooter alignWithMargins="0">
        <oddFooter>&amp;R&amp;"Book Antiqua,Bold"&amp;8 Page &amp;P of &amp;N</oddFooter>
      </headerFooter>
    </customSheetView>
    <customSheetView guid="{0D490C87-B003-4943-9825-ACE0B8E7CC06}" showPageBreaks="1" showGridLines="0" zeroValues="0" printArea="1" hiddenRows="1" view="pageBreakPreview" topLeftCell="A14">
      <selection activeCell="E2" sqref="E2"/>
      <pageMargins left="0.75" right="0.63" top="0.57999999999999996" bottom="0.6" header="0.34" footer="0.35"/>
      <pageSetup scale="91" orientation="portrait" r:id="rId34"/>
      <headerFooter alignWithMargins="0">
        <oddFooter>&amp;R&amp;"Book Antiqua,Bold"&amp;8 Page &amp;P of &amp;N</oddFooter>
      </headerFooter>
    </customSheetView>
    <customSheetView guid="{012A8702-091E-4FD1-8E26-12B65B8B3B8C}" showPageBreaks="1" showGridLines="0" zeroValues="0" printArea="1" hiddenRows="1" view="pageBreakPreview" topLeftCell="A29">
      <selection activeCell="E2" sqref="E2"/>
      <pageMargins left="0.75" right="0.63" top="0.57999999999999996" bottom="0.6" header="0.34" footer="0.35"/>
      <pageSetup scale="91" orientation="portrait" r:id="rId35"/>
      <headerFooter alignWithMargins="0">
        <oddFooter>&amp;R&amp;"Book Antiqua,Bold"&amp;8 Page &amp;P of &amp;N</oddFooter>
      </headerFooter>
    </customSheetView>
    <customSheetView guid="{CD28740F-9825-447C-B887-B18F0232D126}" showPageBreaks="1" showGridLines="0" zeroValues="0" printArea="1" hiddenRows="1" view="pageBreakPreview">
      <selection activeCell="A5" sqref="A5:E5"/>
      <pageMargins left="0.75" right="0.63" top="0.57999999999999996" bottom="0.6" header="0.34" footer="0.35"/>
      <pageSetup scale="91" orientation="portrait" r:id="rId36"/>
      <headerFooter alignWithMargins="0">
        <oddFooter>&amp;R&amp;"Book Antiqua,Bold"&amp;8 Page &amp;P of &amp;N</oddFooter>
      </headerFooter>
    </customSheetView>
    <customSheetView guid="{0064F3C0-5DFF-4992-B9AD-EC91C5FD9BD7}" showPageBreaks="1" showGridLines="0" zeroValues="0" printArea="1" hiddenRows="1" view="pageBreakPreview">
      <selection activeCell="A5" sqref="A5:E5"/>
      <pageMargins left="0.75" right="0.63" top="0.57999999999999996" bottom="0.6" header="0.34" footer="0.35"/>
      <pageSetup scale="91" orientation="portrait" r:id="rId37"/>
      <headerFooter alignWithMargins="0">
        <oddFooter>&amp;R&amp;"Book Antiqua,Bold"&amp;8 Page &amp;P of &amp;N</oddFooter>
      </headerFooter>
    </customSheetView>
  </customSheetViews>
  <mergeCells count="11">
    <mergeCell ref="A18:E18"/>
    <mergeCell ref="A19:E19"/>
    <mergeCell ref="A3:E3"/>
    <mergeCell ref="A5:E5"/>
    <mergeCell ref="A23:E23"/>
    <mergeCell ref="B9:D9"/>
    <mergeCell ref="B10:D10"/>
    <mergeCell ref="B11:D11"/>
    <mergeCell ref="B12:D12"/>
    <mergeCell ref="A8:D8"/>
    <mergeCell ref="A17:E17"/>
  </mergeCells>
  <phoneticPr fontId="6" type="noConversion"/>
  <pageMargins left="0.75" right="0.63" top="0.57999999999999996" bottom="0.6" header="0.34" footer="0.35"/>
  <pageSetup scale="91" orientation="portrait" r:id="rId38"/>
  <headerFooter alignWithMargins="0">
    <oddFooter>&amp;R&amp;"Book Antiqua,Bold"&amp;8 Page &amp;P of &amp;N</oddFooter>
  </headerFooter>
  <drawing r:id="rId39"/>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8"/>
  <dimension ref="A1:I45"/>
  <sheetViews>
    <sheetView showGridLines="0" view="pageBreakPreview" topLeftCell="A17" zoomScale="110" zoomScaleNormal="100" zoomScaleSheetLayoutView="110" workbookViewId="0">
      <selection activeCell="A18" sqref="A18"/>
    </sheetView>
  </sheetViews>
  <sheetFormatPr defaultRowHeight="16.5"/>
  <cols>
    <col min="1" max="1" width="13.28515625" style="30" customWidth="1"/>
    <col min="2" max="2" width="20.5703125" style="30" customWidth="1"/>
    <col min="3" max="3" width="11" style="30" customWidth="1"/>
    <col min="4" max="4" width="15.140625" style="30" customWidth="1"/>
    <col min="5" max="5" width="37.85546875" style="30" customWidth="1"/>
    <col min="6" max="8" width="9.140625" style="25"/>
    <col min="9" max="16384" width="9.140625" style="26"/>
  </cols>
  <sheetData>
    <row r="1" spans="1:9">
      <c r="A1" s="22" t="str">
        <f>Basic!A3&amp;Basic!B3</f>
        <v>Specification No. :SR-I/C&amp;M/WC-4356(SR1/NT/W-AIS/DOM/B00/25/11800
(RFx: 5002004743)</v>
      </c>
      <c r="B1" s="23"/>
      <c r="C1" s="23"/>
      <c r="D1" s="23"/>
      <c r="E1" s="24" t="str">
        <f>"Attachment-20 "</f>
        <v xml:space="preserve">Attachment-20 </v>
      </c>
    </row>
    <row r="3" spans="1:9" ht="66" customHeight="1">
      <c r="A3" s="855" t="str">
        <f>'Attach 3(JV)'!A3</f>
        <v xml:space="preserve">WC-4356: Augmentation of transformation capacity at 400/220KV Nagarjunasgar substation in Andhrapradesh by 1X500MVA, 400/220KV ICT(4th) and Conversion of 80MVAR fixed line reactor at Nellore end on Vijayawada- Nellore 400KV D/C line(line-2) to switchable line reactor along with NGR and its bypassing scheme </v>
      </c>
      <c r="B3" s="855"/>
      <c r="C3" s="855"/>
      <c r="D3" s="855"/>
      <c r="E3" s="855"/>
      <c r="F3" s="27"/>
      <c r="G3" s="28"/>
      <c r="H3" s="27"/>
    </row>
    <row r="4" spans="1:9" ht="20.100000000000001" customHeight="1">
      <c r="A4" s="29"/>
      <c r="H4" s="31"/>
      <c r="I4" s="10"/>
    </row>
    <row r="5" spans="1:9" ht="20.100000000000001" customHeight="1">
      <c r="A5" s="638" t="s">
        <v>507</v>
      </c>
      <c r="B5" s="638"/>
      <c r="C5" s="638"/>
      <c r="D5" s="638"/>
      <c r="E5" s="638"/>
      <c r="F5" s="32"/>
      <c r="H5" s="31"/>
      <c r="I5" s="10"/>
    </row>
    <row r="6" spans="1:9" ht="20.100000000000001" customHeight="1">
      <c r="A6" s="33"/>
      <c r="H6" s="31"/>
      <c r="I6" s="10"/>
    </row>
    <row r="7" spans="1:9" ht="20.100000000000001" customHeight="1">
      <c r="A7" s="34" t="str">
        <f>'Attach 3(JV)'!A7</f>
        <v>Bidder’s Name and Address :</v>
      </c>
      <c r="E7" s="14" t="str">
        <f>'Attach 3(JV)'!E7</f>
        <v>To:</v>
      </c>
      <c r="H7" s="31"/>
      <c r="I7" s="10"/>
    </row>
    <row r="8" spans="1:9" ht="35.25" customHeight="1">
      <c r="A8" s="1037" t="str">
        <f>'Attach 3(JV)'!A8</f>
        <v/>
      </c>
      <c r="B8" s="1037"/>
      <c r="C8" s="1037"/>
      <c r="D8" s="1037"/>
      <c r="E8" s="154" t="str">
        <f>'Attach 3(JV)'!E8</f>
        <v>Contract &amp; Materials Dept.,</v>
      </c>
      <c r="H8" s="31"/>
      <c r="I8" s="10"/>
    </row>
    <row r="9" spans="1:9" ht="20.100000000000001" customHeight="1">
      <c r="A9" s="12" t="s">
        <v>353</v>
      </c>
      <c r="B9" s="959" t="str">
        <f>'Attach 3(JV)'!B9</f>
        <v/>
      </c>
      <c r="C9" s="959"/>
      <c r="D9" s="959"/>
      <c r="E9" s="154" t="str">
        <f>'Attach 3(JV)'!E9</f>
        <v>Power Grid Corporation of India Ltd.,</v>
      </c>
      <c r="H9" s="31"/>
      <c r="I9" s="10"/>
    </row>
    <row r="10" spans="1:9" ht="20.100000000000001" customHeight="1">
      <c r="A10" s="12" t="s">
        <v>354</v>
      </c>
      <c r="B10" s="959" t="str">
        <f>'Attach 3(JV)'!B10</f>
        <v/>
      </c>
      <c r="C10" s="959"/>
      <c r="D10" s="959"/>
      <c r="E10" s="154" t="str">
        <f>'Attach 3(JV)'!E10</f>
        <v>Kavadiguda Main Road,</v>
      </c>
      <c r="H10" s="31"/>
      <c r="I10" s="10"/>
    </row>
    <row r="11" spans="1:9" ht="20.100000000000001" customHeight="1">
      <c r="B11" s="959" t="str">
        <f>'Attach 3(JV)'!B11</f>
        <v/>
      </c>
      <c r="C11" s="959"/>
      <c r="D11" s="959"/>
      <c r="E11" s="154" t="str">
        <f>'Attach 3(JV)'!E11</f>
        <v>Secunderabad -500080.</v>
      </c>
    </row>
    <row r="12" spans="1:9" ht="18" customHeight="1">
      <c r="A12" s="33"/>
      <c r="B12" s="959" t="str">
        <f>'Attach 3(JV)'!B12</f>
        <v/>
      </c>
      <c r="C12" s="959"/>
      <c r="D12" s="959"/>
      <c r="E12" s="14"/>
    </row>
    <row r="13" spans="1:9" ht="19.5" hidden="1" customHeight="1">
      <c r="A13" s="33"/>
      <c r="B13" s="136"/>
      <c r="C13" s="136"/>
      <c r="D13" s="136"/>
      <c r="E13" s="14"/>
    </row>
    <row r="14" spans="1:9" ht="20.100000000000001" customHeight="1">
      <c r="A14" s="33"/>
      <c r="B14" s="136"/>
      <c r="C14" s="136"/>
      <c r="D14" s="136"/>
      <c r="G14" s="11"/>
    </row>
    <row r="15" spans="1:9" ht="20.100000000000001" customHeight="1">
      <c r="A15" s="30" t="s">
        <v>347</v>
      </c>
    </row>
    <row r="16" spans="1:9" ht="299.25" customHeight="1">
      <c r="A16" s="1019" t="s">
        <v>509</v>
      </c>
      <c r="B16" s="1019"/>
      <c r="C16" s="1019"/>
      <c r="D16" s="1019"/>
      <c r="E16" s="1019"/>
    </row>
    <row r="17" spans="1:8" ht="43.5" customHeight="1">
      <c r="A17" s="630" t="s">
        <v>623</v>
      </c>
      <c r="B17" s="630"/>
      <c r="C17" s="630"/>
      <c r="D17" s="630"/>
      <c r="E17" s="630"/>
    </row>
    <row r="18" spans="1:8" ht="50.25" customHeight="1">
      <c r="A18" s="90"/>
      <c r="B18" s="1064" t="s">
        <v>510</v>
      </c>
      <c r="C18" s="1065"/>
      <c r="D18" s="1065"/>
      <c r="E18" s="90"/>
    </row>
    <row r="19" spans="1:8">
      <c r="A19" s="1062" t="s">
        <v>511</v>
      </c>
      <c r="B19" s="1062"/>
      <c r="C19" s="1062"/>
      <c r="D19" s="1062"/>
      <c r="E19" s="1062"/>
    </row>
    <row r="20" spans="1:8" ht="56.25" customHeight="1">
      <c r="A20" s="1062" t="s">
        <v>558</v>
      </c>
      <c r="B20" s="1062"/>
      <c r="C20" s="1062"/>
      <c r="D20" s="1062"/>
      <c r="E20" s="1062"/>
    </row>
    <row r="21" spans="1:8" ht="22.5" customHeight="1">
      <c r="A21" s="351" t="s">
        <v>512</v>
      </c>
      <c r="B21" s="351" t="s">
        <v>513</v>
      </c>
      <c r="C21" s="1063" t="s">
        <v>514</v>
      </c>
      <c r="D21" s="1063"/>
      <c r="E21" s="1063"/>
    </row>
    <row r="22" spans="1:8">
      <c r="A22" s="92"/>
      <c r="B22" s="92"/>
      <c r="C22" s="895"/>
      <c r="D22" s="996"/>
      <c r="E22" s="896"/>
    </row>
    <row r="23" spans="1:8">
      <c r="A23" s="92"/>
      <c r="B23" s="92"/>
      <c r="C23" s="895"/>
      <c r="D23" s="996"/>
      <c r="E23" s="896"/>
    </row>
    <row r="24" spans="1:8">
      <c r="A24" s="92"/>
      <c r="B24" s="92"/>
      <c r="C24" s="895"/>
      <c r="D24" s="996"/>
      <c r="E24" s="896"/>
      <c r="F24" s="35"/>
      <c r="G24" s="35"/>
      <c r="H24" s="35"/>
    </row>
    <row r="25" spans="1:8">
      <c r="A25" s="92"/>
      <c r="B25" s="92"/>
      <c r="C25" s="895"/>
      <c r="D25" s="996"/>
      <c r="E25" s="896"/>
    </row>
    <row r="26" spans="1:8">
      <c r="A26" s="90"/>
      <c r="B26" s="90"/>
      <c r="C26" s="895"/>
      <c r="D26" s="996"/>
      <c r="E26" s="896"/>
    </row>
    <row r="27" spans="1:8" ht="58.5" customHeight="1">
      <c r="A27" s="629" t="s">
        <v>515</v>
      </c>
      <c r="B27" s="629"/>
      <c r="C27" s="629"/>
      <c r="D27" s="629"/>
      <c r="E27" s="629"/>
    </row>
    <row r="28" spans="1:8" ht="81" customHeight="1">
      <c r="A28" s="352" t="s">
        <v>512</v>
      </c>
      <c r="B28" s="353" t="s">
        <v>516</v>
      </c>
      <c r="C28" s="1067" t="s">
        <v>517</v>
      </c>
      <c r="D28" s="1067"/>
      <c r="E28" s="353" t="s">
        <v>518</v>
      </c>
    </row>
    <row r="29" spans="1:8" ht="20.25" customHeight="1">
      <c r="A29" s="90"/>
      <c r="B29" s="90"/>
      <c r="C29" s="895"/>
      <c r="D29" s="896"/>
      <c r="E29" s="90"/>
    </row>
    <row r="30" spans="1:8" ht="54" customHeight="1">
      <c r="A30" s="629" t="s">
        <v>624</v>
      </c>
      <c r="B30" s="629"/>
      <c r="C30" s="629"/>
      <c r="D30" s="629"/>
      <c r="E30" s="629"/>
    </row>
    <row r="31" spans="1:8" ht="147" customHeight="1">
      <c r="A31" s="630" t="s">
        <v>637</v>
      </c>
      <c r="B31" s="630"/>
      <c r="C31" s="630"/>
      <c r="D31" s="630"/>
      <c r="E31" s="630"/>
    </row>
    <row r="32" spans="1:8">
      <c r="D32" s="38"/>
    </row>
    <row r="33" spans="1:5" ht="25.5" customHeight="1">
      <c r="A33" s="37" t="s">
        <v>6</v>
      </c>
      <c r="B33" s="523" t="str">
        <f>'Attach 3(JV)'!B24</f>
        <v/>
      </c>
      <c r="C33" s="40"/>
      <c r="D33" s="38" t="s">
        <v>4</v>
      </c>
      <c r="E33" s="90" t="str">
        <f>'Attach 3(JV)'!E24</f>
        <v/>
      </c>
    </row>
    <row r="34" spans="1:5" ht="27" customHeight="1">
      <c r="A34" s="37" t="s">
        <v>7</v>
      </c>
      <c r="B34" s="90" t="str">
        <f>'Attach 3(JV)'!B25</f>
        <v/>
      </c>
      <c r="C34" s="40"/>
      <c r="D34" s="38" t="s">
        <v>5</v>
      </c>
      <c r="E34" s="90" t="str">
        <f>'Attach 3(JV)'!E25</f>
        <v/>
      </c>
    </row>
    <row r="35" spans="1:5">
      <c r="A35" s="37"/>
      <c r="B35" s="262"/>
      <c r="C35" s="40"/>
      <c r="D35" s="38"/>
      <c r="E35" s="262"/>
    </row>
    <row r="36" spans="1:5" ht="63" customHeight="1">
      <c r="A36" s="1036" t="s">
        <v>508</v>
      </c>
      <c r="B36" s="1036"/>
      <c r="C36" s="1036"/>
      <c r="D36" s="1036"/>
      <c r="E36" s="1036"/>
    </row>
    <row r="37" spans="1:5" ht="44.25" customHeight="1">
      <c r="A37" s="1066" t="s">
        <v>536</v>
      </c>
      <c r="B37" s="1066"/>
      <c r="C37" s="1066"/>
      <c r="D37" s="1066"/>
      <c r="E37" s="1066"/>
    </row>
    <row r="38" spans="1:5">
      <c r="A38" s="39"/>
    </row>
    <row r="41" spans="1:5">
      <c r="A41" s="39"/>
    </row>
    <row r="43" spans="1:5">
      <c r="A43" s="39"/>
    </row>
    <row r="45" spans="1:5">
      <c r="A45" s="39"/>
    </row>
  </sheetData>
  <sheetProtection password="CBD2" sheet="1" formatColumns="0" formatRows="0" selectLockedCells="1"/>
  <customSheetViews>
    <customSheetView guid="{298F032C-06C2-4CBE-91F6-31626F220A05}" scale="110" showPageBreaks="1" showGridLines="0" printArea="1" hiddenRows="1" state="hidden" view="pageBreakPreview" topLeftCell="A17">
      <selection activeCell="A18" sqref="A18"/>
      <pageMargins left="0.7" right="0.7" top="0.75" bottom="0.75" header="0.3" footer="0.3"/>
      <pageSetup paperSize="9" orientation="portrait" r:id="rId1"/>
    </customSheetView>
    <customSheetView guid="{345DC493-E4B0-4F0D-8EB4-6A65D801E281}" scale="110" showPageBreaks="1" showGridLines="0" printArea="1" hiddenRows="1" state="hidden" view="pageBreakPreview" topLeftCell="A17">
      <selection activeCell="A18" sqref="A18"/>
      <pageMargins left="0.7" right="0.7" top="0.75" bottom="0.75" header="0.3" footer="0.3"/>
      <pageSetup paperSize="9" orientation="portrait" r:id="rId2"/>
    </customSheetView>
    <customSheetView guid="{35C772BD-8F05-4A18-BEC8-6AF744E22539}" scale="110" showPageBreaks="1" showGridLines="0" printArea="1" hiddenRows="1" view="pageBreakPreview" topLeftCell="A17">
      <selection activeCell="B22" sqref="B22"/>
      <pageMargins left="0.7" right="0.7" top="0.75" bottom="0.75" header="0.3" footer="0.3"/>
      <pageSetup paperSize="9" orientation="portrait" r:id="rId3"/>
    </customSheetView>
    <customSheetView guid="{FC200EB0-6614-47DB-96CE-7610471486D9}" scale="110" showPageBreaks="1" showGridLines="0" printArea="1" hiddenRows="1" view="pageBreakPreview">
      <selection activeCell="A18" sqref="A18"/>
      <pageMargins left="0.7" right="0.7" top="0.75" bottom="0.75" header="0.3" footer="0.3"/>
      <pageSetup paperSize="9" orientation="portrait" r:id="rId4"/>
    </customSheetView>
    <customSheetView guid="{010B040B-83D1-42E5-9354-A9BE9113BDAC}" showPageBreaks="1" showGridLines="0" printArea="1" hiddenRows="1" view="pageBreakPreview">
      <selection activeCell="A18" sqref="A18"/>
      <rowBreaks count="1" manualBreakCount="1">
        <brk id="19" max="4" man="1"/>
      </rowBreaks>
      <colBreaks count="1" manualBreakCount="1">
        <brk id="5" max="1048575" man="1"/>
      </colBreaks>
      <pageMargins left="0.7" right="0.7" top="0.75" bottom="0.75" header="0.3" footer="0.3"/>
      <pageSetup paperSize="9" scale="98" orientation="portrait" r:id="rId5"/>
    </customSheetView>
    <customSheetView guid="{77353208-2D17-4D2E-ADE3-4F168F350B73}" showPageBreaks="1" showGridLines="0" printArea="1" hiddenRows="1" view="pageBreakPreview" topLeftCell="A29">
      <selection activeCell="B36" sqref="B36"/>
      <rowBreaks count="3" manualBreakCount="3">
        <brk id="18" max="4" man="1"/>
        <brk id="19" max="4" man="1"/>
        <brk id="34" max="4" man="1"/>
      </rowBreaks>
      <colBreaks count="1" manualBreakCount="1">
        <brk id="5" max="1048575" man="1"/>
      </colBreaks>
      <pageMargins left="0.7" right="0.7" top="0.75" bottom="0.75" header="0.3" footer="0.3"/>
      <pageSetup paperSize="9" scale="98" orientation="portrait" r:id="rId6"/>
    </customSheetView>
    <customSheetView guid="{1F125E51-1799-42D0-B41E-DC039BB17D59}" showPageBreaks="1" showGridLines="0" printArea="1" hiddenRows="1" view="pageBreakPreview">
      <selection activeCell="B36" sqref="B36"/>
      <rowBreaks count="3" manualBreakCount="3">
        <brk id="18" max="4" man="1"/>
        <brk id="19" max="4" man="1"/>
        <brk id="34" max="4" man="1"/>
      </rowBreaks>
      <colBreaks count="1" manualBreakCount="1">
        <brk id="5" max="1048575" man="1"/>
      </colBreaks>
      <pageMargins left="0.7" right="0.7" top="0.75" bottom="0.75" header="0.3" footer="0.3"/>
      <pageSetup paperSize="9" scale="98" orientation="portrait" r:id="rId7"/>
    </customSheetView>
    <customSheetView guid="{14C32814-5A59-4863-9FB1-822FBB75D7D1}" scale="120" showPageBreaks="1" showGridLines="0" printArea="1" hiddenRows="1" view="pageBreakPreview" topLeftCell="A9">
      <selection activeCell="A18" sqref="A18"/>
      <rowBreaks count="1" manualBreakCount="1">
        <brk id="20" max="4" man="1"/>
      </rowBreaks>
      <colBreaks count="1" manualBreakCount="1">
        <brk id="5" max="1048575" man="1"/>
      </colBreaks>
      <pageMargins left="0.7" right="0.7" top="0.75" bottom="0.75" header="0.3" footer="0.3"/>
      <pageSetup paperSize="9" scale="98" orientation="portrait" r:id="rId8"/>
    </customSheetView>
    <customSheetView guid="{AA750348-930C-43DE-ADD0-8D60980F5013}" scale="90" showPageBreaks="1" showGridLines="0" printArea="1" hiddenRows="1" view="pageBreakPreview" topLeftCell="A32">
      <selection activeCell="A34" sqref="A34:E34"/>
      <colBreaks count="1" manualBreakCount="1">
        <brk id="5" max="1048575" man="1"/>
      </colBreaks>
      <pageMargins left="0.7" right="0.7" top="0.75" bottom="0.75" header="0.3" footer="0.3"/>
      <pageSetup paperSize="9" scale="98" orientation="portrait" r:id="rId9"/>
    </customSheetView>
    <customSheetView guid="{CFBF18EC-8277-4311-991B-395AF21BB33B}" scale="90" showPageBreaks="1" showGridLines="0" printArea="1" hiddenRows="1" view="pageBreakPreview" topLeftCell="A32">
      <selection activeCell="A34" sqref="A34:E34"/>
      <colBreaks count="1" manualBreakCount="1">
        <brk id="5" max="1048575" man="1"/>
      </colBreaks>
      <pageMargins left="0.7" right="0.7" top="0.75" bottom="0.75" header="0.3" footer="0.3"/>
      <pageSetup paperSize="9" scale="98" orientation="portrait" r:id="rId10"/>
    </customSheetView>
    <customSheetView guid="{7A88FC7A-7690-48AB-B789-172043AFADC8}" scale="90" showPageBreaks="1" printArea="1" hiddenRows="1" view="pageBreakPreview" topLeftCell="A20">
      <selection activeCell="I28" sqref="I28"/>
      <colBreaks count="1" manualBreakCount="1">
        <brk id="5" max="1048575" man="1"/>
      </colBreaks>
      <pageMargins left="0.7" right="0.7" top="0.75" bottom="0.75" header="0.3" footer="0.3"/>
      <pageSetup paperSize="9" scale="98" orientation="portrait" r:id="rId11"/>
    </customSheetView>
    <customSheetView guid="{1E2D7167-D6B7-4690-9A83-BF768C4223A4}" scale="90" showPageBreaks="1" showGridLines="0" printArea="1" hiddenRows="1" view="pageBreakPreview" topLeftCell="A32">
      <selection activeCell="A34" sqref="A34:E34"/>
      <colBreaks count="1" manualBreakCount="1">
        <brk id="5" max="1048575" man="1"/>
      </colBreaks>
      <pageMargins left="0.7" right="0.7" top="0.75" bottom="0.75" header="0.3" footer="0.3"/>
      <pageSetup paperSize="9" scale="98" orientation="portrait" r:id="rId12"/>
    </customSheetView>
    <customSheetView guid="{13A93EBF-985A-49FD-9FE0-DC75D238EC8C}" scale="120" showPageBreaks="1" showGridLines="0" printArea="1" hiddenRows="1" view="pageBreakPreview" topLeftCell="A9">
      <selection activeCell="A18" sqref="A18"/>
      <rowBreaks count="2" manualBreakCount="2">
        <brk id="19" max="4" man="1"/>
        <brk id="34" max="4" man="1"/>
      </rowBreaks>
      <colBreaks count="1" manualBreakCount="1">
        <brk id="5" max="1048575" man="1"/>
      </colBreaks>
      <pageMargins left="0.7" right="0.7" top="0.75" bottom="0.75" header="0.3" footer="0.3"/>
      <pageSetup paperSize="9" scale="98" orientation="portrait" r:id="rId13"/>
    </customSheetView>
    <customSheetView guid="{BE615921-12B2-47E1-81BB-292B559B4C46}" showPageBreaks="1" showGridLines="0" printArea="1" hiddenRows="1" state="hidden" view="pageBreakPreview" topLeftCell="A34">
      <selection activeCell="F45" sqref="F45"/>
      <rowBreaks count="2" manualBreakCount="2">
        <brk id="19" max="4" man="1"/>
        <brk id="34" max="4" man="1"/>
      </rowBreaks>
      <colBreaks count="1" manualBreakCount="1">
        <brk id="5" max="1048575" man="1"/>
      </colBreaks>
      <pageMargins left="0.7" right="0.7" top="0.75" bottom="0.75" header="0.3" footer="0.3"/>
      <pageSetup paperSize="9" scale="98" orientation="portrait" r:id="rId14"/>
    </customSheetView>
    <customSheetView guid="{D05C69EC-C4A6-4AED-AFBA-A3044FD4B3FB}" showPageBreaks="1" showGridLines="0" printArea="1" hiddenRows="1" view="pageBreakPreview">
      <selection activeCell="A18" sqref="A18"/>
      <rowBreaks count="2" manualBreakCount="2">
        <brk id="19" max="4" man="1"/>
        <brk id="34" max="4" man="1"/>
      </rowBreaks>
      <colBreaks count="1" manualBreakCount="1">
        <brk id="5" max="1048575" man="1"/>
      </colBreaks>
      <pageMargins left="0.7" right="0.7" top="0.75" bottom="0.75" header="0.3" footer="0.3"/>
      <pageSetup paperSize="9" scale="98" orientation="portrait" r:id="rId15"/>
    </customSheetView>
    <customSheetView guid="{8CF338B0-8CA3-4AF4-816D-CB7A6D8E33BC}" showPageBreaks="1" showGridLines="0" printArea="1" hiddenRows="1" view="pageBreakPreview" topLeftCell="A38">
      <selection activeCell="B36" sqref="B36"/>
      <rowBreaks count="3" manualBreakCount="3">
        <brk id="18" max="4" man="1"/>
        <brk id="19" max="4" man="1"/>
        <brk id="35" max="4" man="1"/>
      </rowBreaks>
      <colBreaks count="1" manualBreakCount="1">
        <brk id="5" max="1048575" man="1"/>
      </colBreaks>
      <pageMargins left="0.7" right="0.7" top="0.75" bottom="0.75" header="0.3" footer="0.3"/>
      <pageSetup paperSize="9" scale="98" orientation="portrait" r:id="rId16"/>
    </customSheetView>
    <customSheetView guid="{B07CB001-8FAF-40AD-8AD5-A65A64B33B35}" showPageBreaks="1" showGridLines="0" printArea="1" hiddenRows="1" view="pageBreakPreview" topLeftCell="A29">
      <selection activeCell="B36" sqref="B36"/>
      <rowBreaks count="3" manualBreakCount="3">
        <brk id="18" max="4" man="1"/>
        <brk id="19" max="4" man="1"/>
        <brk id="35" max="4" man="1"/>
      </rowBreaks>
      <colBreaks count="1" manualBreakCount="1">
        <brk id="5" max="1048575" man="1"/>
      </colBreaks>
      <pageMargins left="0.7" right="0.7" top="0.75" bottom="0.75" header="0.3" footer="0.3"/>
      <pageSetup paperSize="9" scale="98" orientation="portrait" r:id="rId17"/>
    </customSheetView>
    <customSheetView guid="{4D67A8FB-66CE-4EFD-8932-C754BE25ED43}" showPageBreaks="1" showGridLines="0" printArea="1" hiddenRows="1" view="pageBreakPreview" topLeftCell="A30">
      <selection activeCell="A18" sqref="A18"/>
      <rowBreaks count="2" manualBreakCount="2">
        <brk id="19" max="4" man="1"/>
        <brk id="36" max="4" man="1"/>
      </rowBreaks>
      <colBreaks count="1" manualBreakCount="1">
        <brk id="5" max="1048575" man="1"/>
      </colBreaks>
      <pageMargins left="0.7" right="0.7" top="0.75" bottom="0.75" header="0.3" footer="0.3"/>
      <pageSetup paperSize="9" scale="98" orientation="portrait" r:id="rId18"/>
    </customSheetView>
    <customSheetView guid="{0D490C87-B003-4943-9825-ACE0B8E7CC06}" showPageBreaks="1" showGridLines="0" printArea="1" hiddenRows="1" view="pageBreakPreview" topLeftCell="A11">
      <selection activeCell="A18" sqref="A18"/>
      <rowBreaks count="3" manualBreakCount="3">
        <brk id="18" max="4" man="1"/>
        <brk id="19" max="4" man="1"/>
        <brk id="35" max="4" man="1"/>
      </rowBreaks>
      <colBreaks count="1" manualBreakCount="1">
        <brk id="5" max="1048575" man="1"/>
      </colBreaks>
      <pageMargins left="0.7" right="0.7" top="0.75" bottom="0.75" header="0.3" footer="0.3"/>
      <pageSetup paperSize="9" scale="98" orientation="portrait" r:id="rId19"/>
    </customSheetView>
    <customSheetView guid="{012A8702-091E-4FD1-8E26-12B65B8B3B8C}" showPageBreaks="1" showGridLines="0" printArea="1" hiddenRows="1" view="pageBreakPreview">
      <selection activeCell="A18" sqref="A18"/>
      <rowBreaks count="1" manualBreakCount="1">
        <brk id="19" max="4" man="1"/>
      </rowBreaks>
      <colBreaks count="1" manualBreakCount="1">
        <brk id="5" max="1048575" man="1"/>
      </colBreaks>
      <pageMargins left="0.7" right="0.7" top="0.75" bottom="0.75" header="0.3" footer="0.3"/>
      <pageSetup paperSize="9" scale="98" orientation="portrait" r:id="rId20"/>
    </customSheetView>
    <customSheetView guid="{CD28740F-9825-447C-B887-B18F0232D126}" scale="110" showPageBreaks="1" showGridLines="0" printArea="1" hiddenRows="1" state="hidden" view="pageBreakPreview" topLeftCell="A17">
      <selection activeCell="A18" sqref="A18"/>
      <pageMargins left="0.7" right="0.7" top="0.75" bottom="0.75" header="0.3" footer="0.3"/>
      <pageSetup paperSize="9" orientation="portrait" r:id="rId21"/>
    </customSheetView>
    <customSheetView guid="{0064F3C0-5DFF-4992-B9AD-EC91C5FD9BD7}" scale="110" showPageBreaks="1" showGridLines="0" printArea="1" hiddenRows="1" state="hidden" view="pageBreakPreview" topLeftCell="A17">
      <selection activeCell="A18" sqref="A18"/>
      <pageMargins left="0.7" right="0.7" top="0.75" bottom="0.75" header="0.3" footer="0.3"/>
      <pageSetup paperSize="9" orientation="portrait" r:id="rId22"/>
    </customSheetView>
  </customSheetViews>
  <mergeCells count="25">
    <mergeCell ref="C23:E23"/>
    <mergeCell ref="C25:E25"/>
    <mergeCell ref="C26:E26"/>
    <mergeCell ref="C24:E24"/>
    <mergeCell ref="A37:E37"/>
    <mergeCell ref="A36:E36"/>
    <mergeCell ref="A31:E31"/>
    <mergeCell ref="A27:E27"/>
    <mergeCell ref="C28:D28"/>
    <mergeCell ref="C29:D29"/>
    <mergeCell ref="A30:E30"/>
    <mergeCell ref="A3:E3"/>
    <mergeCell ref="A5:E5"/>
    <mergeCell ref="A8:D8"/>
    <mergeCell ref="B9:D9"/>
    <mergeCell ref="B10:D10"/>
    <mergeCell ref="C21:E21"/>
    <mergeCell ref="C22:E22"/>
    <mergeCell ref="B11:D11"/>
    <mergeCell ref="B12:D12"/>
    <mergeCell ref="A17:E17"/>
    <mergeCell ref="A19:E19"/>
    <mergeCell ref="A20:E20"/>
    <mergeCell ref="A16:E16"/>
    <mergeCell ref="B18:D18"/>
  </mergeCells>
  <pageMargins left="0.7" right="0.7" top="0.75" bottom="0.75" header="0.3" footer="0.3"/>
  <pageSetup paperSize="9" orientation="portrait" r:id="rId23"/>
  <drawing r:id="rId2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9F2DA-FBC5-45EA-9545-E3285E7E6AF1}">
  <sheetPr codeName="Sheet29">
    <tabColor indexed="11"/>
  </sheetPr>
  <dimension ref="A1:I41"/>
  <sheetViews>
    <sheetView showGridLines="0" showZeros="0" view="pageBreakPreview" topLeftCell="A25" zoomScaleNormal="100" zoomScaleSheetLayoutView="100" workbookViewId="0">
      <selection activeCell="A7" sqref="A7:D7"/>
    </sheetView>
  </sheetViews>
  <sheetFormatPr defaultRowHeight="16.5"/>
  <cols>
    <col min="1" max="1" width="12.140625" style="30" customWidth="1"/>
    <col min="2" max="2" width="20.5703125" style="30" customWidth="1"/>
    <col min="3" max="3" width="11.42578125" style="30" customWidth="1"/>
    <col min="4" max="4" width="13.7109375" style="30" customWidth="1"/>
    <col min="5" max="5" width="39.28515625" style="30" customWidth="1"/>
    <col min="6" max="8" width="9.140625" style="25"/>
    <col min="9" max="16384" width="9.140625" style="26"/>
  </cols>
  <sheetData>
    <row r="1" spans="1:9">
      <c r="A1" s="22" t="str">
        <f>Basic!A3&amp;Basic!B3</f>
        <v>Specification No. :SR-I/C&amp;M/WC-4356(SR1/NT/W-AIS/DOM/B00/25/11800
(RFx: 5002004743)</v>
      </c>
      <c r="B1" s="23"/>
      <c r="C1" s="23"/>
      <c r="D1" s="23"/>
      <c r="E1" s="24" t="str">
        <f>"Attachment-25 "</f>
        <v xml:space="preserve">Attachment-25 </v>
      </c>
    </row>
    <row r="3" spans="1:9" ht="93.75" customHeight="1">
      <c r="A3" s="855" t="str">
        <f>'Attach 3(JV)'!A3</f>
        <v xml:space="preserve">WC-4356: Augmentation of transformation capacity at 400/220KV Nagarjunasgar substation in Andhrapradesh by 1X500MVA, 400/220KV ICT(4th) and Conversion of 80MVAR fixed line reactor at Nellore end on Vijayawada- Nellore 400KV D/C line(line-2) to switchable line reactor along with NGR and its bypassing scheme </v>
      </c>
      <c r="B3" s="855"/>
      <c r="C3" s="855"/>
      <c r="D3" s="855"/>
      <c r="E3" s="855"/>
      <c r="F3" s="27"/>
      <c r="G3" s="28"/>
      <c r="H3" s="27"/>
    </row>
    <row r="4" spans="1:9" ht="41.25" customHeight="1">
      <c r="A4" s="1068" t="s">
        <v>638</v>
      </c>
      <c r="B4" s="1068"/>
      <c r="C4" s="1068"/>
      <c r="D4" s="1068"/>
      <c r="E4" s="1068"/>
      <c r="F4" s="32"/>
      <c r="H4" s="31"/>
      <c r="I4" s="10"/>
    </row>
    <row r="5" spans="1:9" ht="20.100000000000001" customHeight="1">
      <c r="A5" s="33"/>
      <c r="H5" s="31"/>
      <c r="I5" s="10"/>
    </row>
    <row r="6" spans="1:9" ht="20.100000000000001" customHeight="1">
      <c r="A6" s="34" t="str">
        <f>'Attach 3(JV)'!A7</f>
        <v>Bidder’s Name and Address :</v>
      </c>
      <c r="E6" s="14" t="str">
        <f>'Attach 3(JV)'!E7</f>
        <v>To:</v>
      </c>
      <c r="H6" s="31"/>
      <c r="I6" s="10"/>
    </row>
    <row r="7" spans="1:9" ht="35.25" customHeight="1">
      <c r="A7" s="1037" t="str">
        <f>'Attach 3(JV)'!A8</f>
        <v/>
      </c>
      <c r="B7" s="1037"/>
      <c r="C7" s="1037"/>
      <c r="D7" s="1037"/>
      <c r="E7" s="154" t="str">
        <f>'Attach 3(JV)'!E8</f>
        <v>Contract &amp; Materials Dept.,</v>
      </c>
      <c r="H7" s="31"/>
      <c r="I7" s="10"/>
    </row>
    <row r="8" spans="1:9" ht="20.100000000000001" customHeight="1">
      <c r="A8" s="12" t="s">
        <v>353</v>
      </c>
      <c r="B8" s="959" t="str">
        <f>'Attach 3(JV)'!B9</f>
        <v/>
      </c>
      <c r="C8" s="959"/>
      <c r="D8" s="959"/>
      <c r="E8" s="154" t="str">
        <f>'Attach 3(JV)'!E9</f>
        <v>Power Grid Corporation of India Ltd.,</v>
      </c>
      <c r="H8" s="31"/>
      <c r="I8" s="10"/>
    </row>
    <row r="9" spans="1:9" ht="20.100000000000001" customHeight="1">
      <c r="A9" s="12" t="s">
        <v>354</v>
      </c>
      <c r="B9" s="959" t="str">
        <f>'Attach 3(JV)'!B10</f>
        <v/>
      </c>
      <c r="C9" s="959"/>
      <c r="D9" s="959"/>
      <c r="E9" s="154" t="str">
        <f>'Attach 3(JV)'!E10</f>
        <v>Kavadiguda Main Road,</v>
      </c>
      <c r="H9" s="31"/>
      <c r="I9" s="10"/>
    </row>
    <row r="10" spans="1:9" ht="20.100000000000001" customHeight="1">
      <c r="B10" s="959" t="str">
        <f>'Attach 3(JV)'!B11</f>
        <v/>
      </c>
      <c r="C10" s="959"/>
      <c r="D10" s="959"/>
      <c r="E10" s="154" t="str">
        <f>'Attach 3(JV)'!E11</f>
        <v>Secunderabad -500080.</v>
      </c>
    </row>
    <row r="11" spans="1:9" ht="18" customHeight="1">
      <c r="A11" s="33"/>
      <c r="B11" s="959" t="str">
        <f>'Attach 3(JV)'!B12</f>
        <v/>
      </c>
      <c r="C11" s="959"/>
      <c r="D11" s="959"/>
      <c r="E11" s="14"/>
    </row>
    <row r="12" spans="1:9" ht="19.5" hidden="1" customHeight="1">
      <c r="A12" s="33"/>
      <c r="B12" s="136"/>
      <c r="C12" s="136"/>
      <c r="D12" s="136"/>
      <c r="E12" s="14"/>
    </row>
    <row r="13" spans="1:9" ht="20.100000000000001" customHeight="1">
      <c r="A13" s="33"/>
      <c r="B13" s="136"/>
      <c r="C13" s="136"/>
      <c r="D13" s="136"/>
      <c r="G13" s="11"/>
    </row>
    <row r="14" spans="1:9" ht="20.100000000000001" customHeight="1">
      <c r="A14" s="30" t="s">
        <v>347</v>
      </c>
    </row>
    <row r="15" spans="1:9">
      <c r="A15" s="33"/>
    </row>
    <row r="16" spans="1:9" ht="31.5" customHeight="1">
      <c r="A16" s="639" t="s">
        <v>639</v>
      </c>
      <c r="B16" s="639"/>
      <c r="C16" s="639"/>
      <c r="D16" s="639"/>
      <c r="E16" s="639"/>
    </row>
    <row r="17" spans="1:9" ht="21.75" customHeight="1">
      <c r="A17" s="1062" t="s">
        <v>640</v>
      </c>
      <c r="B17" s="1062"/>
      <c r="C17" s="1062"/>
      <c r="D17" s="1062"/>
      <c r="E17" s="1062"/>
    </row>
    <row r="18" spans="1:9" ht="45.75" customHeight="1">
      <c r="A18" s="1062" t="s">
        <v>641</v>
      </c>
      <c r="B18" s="1062"/>
      <c r="C18" s="1062"/>
      <c r="D18" s="1062"/>
      <c r="E18" s="1062"/>
    </row>
    <row r="19" spans="1:9" ht="114" customHeight="1">
      <c r="A19" s="1019" t="s">
        <v>642</v>
      </c>
      <c r="B19" s="1019"/>
      <c r="C19" s="1019"/>
      <c r="D19" s="1019"/>
      <c r="E19" s="1019"/>
    </row>
    <row r="20" spans="1:9" ht="199.5" customHeight="1">
      <c r="A20" s="1019" t="s">
        <v>643</v>
      </c>
      <c r="B20" s="1019"/>
      <c r="C20" s="1019"/>
      <c r="D20" s="1019"/>
      <c r="E20" s="1019"/>
    </row>
    <row r="21" spans="1:9" ht="20.100000000000001" customHeight="1">
      <c r="A21" s="918" t="s">
        <v>644</v>
      </c>
      <c r="B21" s="918"/>
      <c r="C21" s="918"/>
      <c r="D21" s="918"/>
      <c r="E21" s="918"/>
    </row>
    <row r="22" spans="1:9" ht="20.100000000000001" customHeight="1"/>
    <row r="23" spans="1:9" hidden="1">
      <c r="A23" s="36"/>
    </row>
    <row r="24" spans="1:9" hidden="1"/>
    <row r="25" spans="1:9" ht="12" customHeight="1">
      <c r="D25" s="38"/>
    </row>
    <row r="26" spans="1:9" ht="33" customHeight="1">
      <c r="A26" s="37" t="s">
        <v>6</v>
      </c>
      <c r="B26" s="72" t="str">
        <f>'Attach 3(JV)'!B24</f>
        <v/>
      </c>
      <c r="C26" s="40"/>
      <c r="D26" s="38" t="s">
        <v>4</v>
      </c>
      <c r="E26" s="262" t="str">
        <f>'Attach 3(JV)'!E24</f>
        <v/>
      </c>
    </row>
    <row r="27" spans="1:9" ht="33" customHeight="1">
      <c r="A27" s="37" t="s">
        <v>7</v>
      </c>
      <c r="B27" s="262" t="str">
        <f>'Attach 3(JV)'!B25</f>
        <v/>
      </c>
      <c r="C27" s="40"/>
      <c r="D27" s="38" t="s">
        <v>5</v>
      </c>
      <c r="E27" s="262" t="str">
        <f>'Attach 3(JV)'!E25</f>
        <v/>
      </c>
    </row>
    <row r="28" spans="1:9" ht="33" customHeight="1">
      <c r="B28" s="40"/>
      <c r="C28" s="40"/>
      <c r="D28" s="38"/>
      <c r="E28" s="40"/>
    </row>
    <row r="29" spans="1:9" s="30" customFormat="1" ht="20.100000000000001" customHeight="1">
      <c r="F29" s="25"/>
      <c r="G29" s="25"/>
      <c r="H29" s="25"/>
      <c r="I29" s="26"/>
    </row>
    <row r="30" spans="1:9" s="30" customFormat="1" ht="20.100000000000001" customHeight="1">
      <c r="A30" s="39"/>
      <c r="F30" s="25"/>
      <c r="G30" s="25"/>
      <c r="H30" s="25"/>
      <c r="I30" s="26"/>
    </row>
    <row r="31" spans="1:9" s="30" customFormat="1" ht="20.100000000000001" customHeight="1">
      <c r="F31" s="25"/>
      <c r="G31" s="25"/>
      <c r="H31" s="25"/>
      <c r="I31" s="26"/>
    </row>
    <row r="32" spans="1:9" s="30" customFormat="1" ht="20.100000000000001" customHeight="1">
      <c r="F32" s="25"/>
      <c r="G32" s="25"/>
      <c r="H32" s="25"/>
      <c r="I32" s="26"/>
    </row>
    <row r="33" spans="1:9" s="30" customFormat="1" ht="20.100000000000001" customHeight="1">
      <c r="A33" s="39"/>
      <c r="F33" s="25"/>
      <c r="G33" s="25"/>
      <c r="H33" s="25"/>
      <c r="I33" s="26"/>
    </row>
    <row r="34" spans="1:9" s="30" customFormat="1" ht="20.100000000000001" customHeight="1">
      <c r="F34" s="25"/>
      <c r="G34" s="25"/>
      <c r="H34" s="25"/>
      <c r="I34" s="26"/>
    </row>
    <row r="35" spans="1:9" s="30" customFormat="1" ht="20.100000000000001" customHeight="1">
      <c r="A35" s="39"/>
      <c r="F35" s="25"/>
      <c r="G35" s="25"/>
      <c r="H35" s="25"/>
      <c r="I35" s="26"/>
    </row>
    <row r="36" spans="1:9" s="30" customFormat="1" ht="20.100000000000001" customHeight="1">
      <c r="F36" s="25"/>
      <c r="G36" s="25"/>
      <c r="H36" s="25"/>
      <c r="I36" s="26"/>
    </row>
    <row r="37" spans="1:9" s="30" customFormat="1" ht="20.100000000000001" customHeight="1">
      <c r="A37" s="39"/>
      <c r="F37" s="25"/>
      <c r="G37" s="25"/>
      <c r="H37" s="25"/>
      <c r="I37" s="26"/>
    </row>
    <row r="38" spans="1:9" s="30" customFormat="1" ht="20.100000000000001" customHeight="1">
      <c r="F38" s="25"/>
      <c r="G38" s="25"/>
      <c r="H38" s="25"/>
      <c r="I38" s="26"/>
    </row>
    <row r="39" spans="1:9" s="30" customFormat="1" ht="20.100000000000001" customHeight="1">
      <c r="F39" s="25"/>
      <c r="G39" s="25"/>
      <c r="H39" s="25"/>
      <c r="I39" s="26"/>
    </row>
    <row r="40" spans="1:9" s="30" customFormat="1" ht="20.100000000000001" customHeight="1">
      <c r="F40" s="25"/>
      <c r="G40" s="25"/>
      <c r="H40" s="25"/>
      <c r="I40" s="26"/>
    </row>
    <row r="41" spans="1:9" s="30" customFormat="1" ht="20.100000000000001" customHeight="1">
      <c r="F41" s="25"/>
      <c r="G41" s="25"/>
      <c r="H41" s="25"/>
      <c r="I41" s="26"/>
    </row>
  </sheetData>
  <sheetProtection formatColumns="0" formatRows="0" selectLockedCells="1"/>
  <customSheetViews>
    <customSheetView guid="{298F032C-06C2-4CBE-91F6-31626F220A05}" showPageBreaks="1" showGridLines="0" zeroValues="0" printArea="1" hiddenRows="1" state="hidden" view="pageBreakPreview" topLeftCell="A25">
      <selection activeCell="A7" sqref="A7:D7"/>
      <pageMargins left="0.75" right="0.63" top="0.57999999999999996" bottom="0.6" header="0.34" footer="0.35"/>
      <pageSetup orientation="portrait" r:id="rId1"/>
      <headerFooter alignWithMargins="0">
        <oddFooter>&amp;R&amp;"Book Antiqua,Bold"&amp;8 Page &amp;P of &amp;N</oddFooter>
      </headerFooter>
    </customSheetView>
    <customSheetView guid="{345DC493-E4B0-4F0D-8EB4-6A65D801E281}" showPageBreaks="1" showGridLines="0" zeroValues="0" printArea="1" hiddenRows="1" state="hidden" view="pageBreakPreview" topLeftCell="A25">
      <selection activeCell="A7" sqref="A7:D7"/>
      <pageMargins left="0.75" right="0.63" top="0.57999999999999996" bottom="0.6" header="0.34" footer="0.35"/>
      <pageSetup orientation="portrait" r:id="rId2"/>
      <headerFooter alignWithMargins="0">
        <oddFooter>&amp;R&amp;"Book Antiqua,Bold"&amp;8 Page &amp;P of &amp;N</oddFooter>
      </headerFooter>
    </customSheetView>
    <customSheetView guid="{35C772BD-8F05-4A18-BEC8-6AF744E22539}" showPageBreaks="1" showGridLines="0" zeroValues="0" printArea="1" hiddenRows="1" view="pageBreakPreview" topLeftCell="A4">
      <selection activeCell="A18" sqref="A18:E18"/>
      <pageMargins left="0.75" right="0.63" top="0.57999999999999996" bottom="0.6" header="0.34" footer="0.35"/>
      <pageSetup orientation="portrait" r:id="rId3"/>
      <headerFooter alignWithMargins="0">
        <oddFooter>&amp;R&amp;"Book Antiqua,Bold"&amp;8 Page &amp;P of &amp;N</oddFooter>
      </headerFooter>
    </customSheetView>
    <customSheetView guid="{FC200EB0-6614-47DB-96CE-7610471486D9}" showPageBreaks="1" showGridLines="0" zeroValues="0" printArea="1" hiddenRows="1" view="pageBreakPreview">
      <selection activeCell="A18" sqref="A18:E18"/>
      <pageMargins left="0.75" right="0.63" top="0.57999999999999996" bottom="0.6" header="0.34" footer="0.35"/>
      <pageSetup orientation="portrait" r:id="rId4"/>
      <headerFooter alignWithMargins="0">
        <oddFooter>&amp;R&amp;"Book Antiqua,Bold"&amp;8 Page &amp;P of &amp;N</oddFooter>
      </headerFooter>
    </customSheetView>
    <customSheetView guid="{CD28740F-9825-447C-B887-B18F0232D126}" showPageBreaks="1" showGridLines="0" zeroValues="0" printArea="1" hiddenRows="1" view="pageBreakPreview" topLeftCell="A16">
      <selection activeCell="A4" sqref="A4:E4"/>
      <pageMargins left="0.75" right="0.63" top="0.57999999999999996" bottom="0.6" header="0.34" footer="0.35"/>
      <pageSetup orientation="portrait" r:id="rId5"/>
      <headerFooter alignWithMargins="0">
        <oddFooter>&amp;R&amp;"Book Antiqua,Bold"&amp;8 Page &amp;P of &amp;N</oddFooter>
      </headerFooter>
    </customSheetView>
    <customSheetView guid="{0064F3C0-5DFF-4992-B9AD-EC91C5FD9BD7}" showPageBreaks="1" showGridLines="0" zeroValues="0" printArea="1" hiddenRows="1" state="hidden" view="pageBreakPreview" topLeftCell="A25">
      <selection activeCell="A7" sqref="A7:D7"/>
      <pageMargins left="0.75" right="0.63" top="0.57999999999999996" bottom="0.6" header="0.34" footer="0.35"/>
      <pageSetup orientation="portrait" r:id="rId6"/>
      <headerFooter alignWithMargins="0">
        <oddFooter>&amp;R&amp;"Book Antiqua,Bold"&amp;8 Page &amp;P of &amp;N</oddFooter>
      </headerFooter>
    </customSheetView>
  </customSheetViews>
  <mergeCells count="13">
    <mergeCell ref="A20:E20"/>
    <mergeCell ref="A21:E21"/>
    <mergeCell ref="A3:E3"/>
    <mergeCell ref="A4:E4"/>
    <mergeCell ref="A7:D7"/>
    <mergeCell ref="B8:D8"/>
    <mergeCell ref="B9:D9"/>
    <mergeCell ref="B10:D10"/>
    <mergeCell ref="B11:D11"/>
    <mergeCell ref="A16:E16"/>
    <mergeCell ref="A17:E17"/>
    <mergeCell ref="A18:E18"/>
    <mergeCell ref="A19:E19"/>
  </mergeCells>
  <pageMargins left="0.75" right="0.63" top="0.57999999999999996" bottom="0.6" header="0.34" footer="0.35"/>
  <pageSetup orientation="portrait" r:id="rId7"/>
  <headerFooter alignWithMargins="0">
    <oddFooter>&amp;R&amp;"Book Antiqua,Bold"&amp;8 Page &amp;P of &amp;N</oddFooter>
  </headerFooter>
  <drawing r:id="rId8"/>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3">
    <tabColor indexed="13"/>
    <pageSetUpPr fitToPage="1"/>
  </sheetPr>
  <dimension ref="A1:AZ122"/>
  <sheetViews>
    <sheetView showGridLines="0" view="pageBreakPreview" zoomScale="90" zoomScaleNormal="100" zoomScaleSheetLayoutView="90" workbookViewId="0">
      <selection activeCell="C5" sqref="C5:F5"/>
    </sheetView>
  </sheetViews>
  <sheetFormatPr defaultRowHeight="16.5"/>
  <cols>
    <col min="1" max="1" width="15.7109375" style="30" customWidth="1"/>
    <col min="2" max="2" width="10.7109375" style="30" customWidth="1"/>
    <col min="3" max="3" width="19" style="30" customWidth="1"/>
    <col min="4" max="4" width="20.5703125" style="30" customWidth="1"/>
    <col min="5" max="5" width="15.140625" style="30" customWidth="1"/>
    <col min="6" max="6" width="29.28515625" style="30" customWidth="1"/>
    <col min="7" max="7" width="12.5703125" style="30" customWidth="1"/>
    <col min="8" max="8" width="11.28515625" style="30" customWidth="1"/>
    <col min="9" max="9" width="13" style="61" customWidth="1"/>
    <col min="10" max="10" width="12.5703125" style="61" customWidth="1"/>
    <col min="11" max="25" width="9.140625" style="61"/>
    <col min="26" max="26" width="10" style="61" bestFit="1" customWidth="1"/>
    <col min="27" max="27" width="9.140625" style="61"/>
    <col min="28" max="28" width="9.140625" style="64"/>
    <col min="29" max="29" width="22.42578125" style="65" customWidth="1"/>
    <col min="30" max="31" width="9.140625" style="235"/>
    <col min="32" max="32" width="9.140625" style="213"/>
    <col min="33" max="33" width="10" style="213" bestFit="1" customWidth="1"/>
    <col min="34" max="34" width="14.85546875" style="213" customWidth="1"/>
    <col min="35" max="42" width="9.140625" style="213"/>
    <col min="43" max="16384" width="9.140625" style="26"/>
  </cols>
  <sheetData>
    <row r="1" spans="1:52">
      <c r="A1" s="22" t="str">
        <f>Basic!A3&amp;Basic!B3</f>
        <v>Specification No. :SR-I/C&amp;M/WC-4356(SR1/NT/W-AIS/DOM/B00/25/11800
(RFx: 5002004743)</v>
      </c>
      <c r="B1" s="22"/>
      <c r="C1" s="23"/>
      <c r="D1" s="23"/>
      <c r="E1" s="23"/>
      <c r="F1" s="41" t="s">
        <v>397</v>
      </c>
      <c r="G1" s="60"/>
      <c r="H1" s="60"/>
      <c r="AE1" s="236">
        <v>1</v>
      </c>
      <c r="AF1" s="213" t="s">
        <v>315</v>
      </c>
      <c r="AG1" s="237">
        <v>1</v>
      </c>
      <c r="AH1" s="237" t="s">
        <v>111</v>
      </c>
      <c r="AI1" s="238"/>
      <c r="AJ1" s="238"/>
      <c r="AK1" s="237">
        <v>1</v>
      </c>
      <c r="AL1" s="238" t="s">
        <v>112</v>
      </c>
      <c r="AQ1" s="163"/>
      <c r="AR1" s="163"/>
      <c r="AS1" s="163"/>
      <c r="AT1" s="163"/>
      <c r="AU1" s="163"/>
      <c r="AV1" s="163"/>
      <c r="AW1" s="163"/>
      <c r="AX1" s="163"/>
      <c r="AY1" s="163"/>
      <c r="AZ1" s="163"/>
    </row>
    <row r="2" spans="1:52">
      <c r="AE2" s="236">
        <v>2</v>
      </c>
      <c r="AF2" s="213" t="s">
        <v>316</v>
      </c>
      <c r="AG2" s="237">
        <v>2</v>
      </c>
      <c r="AH2" s="237" t="s">
        <v>291</v>
      </c>
      <c r="AI2" s="238"/>
      <c r="AJ2" s="238"/>
      <c r="AK2" s="237">
        <v>2</v>
      </c>
      <c r="AL2" s="238" t="s">
        <v>292</v>
      </c>
      <c r="AQ2" s="163"/>
      <c r="AR2" s="163"/>
      <c r="AS2" s="163"/>
      <c r="AT2" s="163"/>
      <c r="AU2" s="163"/>
      <c r="AV2" s="163"/>
      <c r="AW2" s="163"/>
      <c r="AX2" s="163"/>
      <c r="AY2" s="163"/>
      <c r="AZ2" s="163"/>
    </row>
    <row r="3" spans="1:52" ht="20.100000000000001" customHeight="1">
      <c r="A3" s="641" t="s">
        <v>55</v>
      </c>
      <c r="B3" s="641"/>
      <c r="C3" s="641"/>
      <c r="D3" s="641"/>
      <c r="E3" s="641"/>
      <c r="F3" s="641"/>
      <c r="G3" s="29"/>
      <c r="H3" s="29"/>
      <c r="I3" s="52"/>
      <c r="AB3" s="239"/>
      <c r="AC3" s="240"/>
      <c r="AE3" s="236">
        <v>3</v>
      </c>
      <c r="AF3" s="213" t="s">
        <v>317</v>
      </c>
      <c r="AG3" s="237">
        <v>3</v>
      </c>
      <c r="AH3" s="237" t="s">
        <v>293</v>
      </c>
      <c r="AI3" s="238"/>
      <c r="AJ3" s="238"/>
      <c r="AK3" s="237">
        <v>3</v>
      </c>
      <c r="AL3" s="238" t="s">
        <v>294</v>
      </c>
      <c r="AQ3" s="163"/>
      <c r="AR3" s="163"/>
      <c r="AS3" s="163"/>
      <c r="AT3" s="163"/>
      <c r="AU3" s="163"/>
      <c r="AV3" s="163"/>
      <c r="AW3" s="163"/>
      <c r="AX3" s="163"/>
      <c r="AY3" s="163"/>
      <c r="AZ3" s="163"/>
    </row>
    <row r="4" spans="1:52" ht="12" customHeight="1">
      <c r="A4" s="29"/>
      <c r="B4" s="29"/>
      <c r="C4" s="29"/>
      <c r="D4" s="29"/>
      <c r="E4" s="29"/>
      <c r="F4" s="29"/>
      <c r="G4" s="29"/>
      <c r="H4" s="29"/>
      <c r="I4" s="52"/>
      <c r="AB4" s="239"/>
      <c r="AC4" s="240"/>
      <c r="AE4" s="236">
        <v>4</v>
      </c>
      <c r="AF4" s="213" t="s">
        <v>318</v>
      </c>
      <c r="AG4" s="237">
        <v>4</v>
      </c>
      <c r="AH4" s="237" t="s">
        <v>295</v>
      </c>
      <c r="AI4" s="238"/>
      <c r="AJ4" s="238"/>
      <c r="AK4" s="237">
        <v>4</v>
      </c>
      <c r="AL4" s="238" t="s">
        <v>296</v>
      </c>
      <c r="AQ4" s="163"/>
      <c r="AR4" s="163"/>
      <c r="AS4" s="163"/>
      <c r="AT4" s="163"/>
      <c r="AU4" s="163"/>
      <c r="AV4" s="163"/>
      <c r="AW4" s="163"/>
      <c r="AX4" s="163"/>
      <c r="AY4" s="163"/>
      <c r="AZ4" s="163"/>
    </row>
    <row r="5" spans="1:52" ht="20.100000000000001" customHeight="1">
      <c r="A5" s="39" t="s">
        <v>314</v>
      </c>
      <c r="B5" s="39"/>
      <c r="C5" s="1075"/>
      <c r="D5" s="1075"/>
      <c r="E5" s="1075"/>
      <c r="F5" s="1075"/>
      <c r="G5" s="39"/>
      <c r="H5" s="39"/>
      <c r="AB5" s="239"/>
      <c r="AC5" s="240"/>
      <c r="AE5" s="236">
        <v>5</v>
      </c>
      <c r="AF5" s="213" t="s">
        <v>319</v>
      </c>
      <c r="AG5" s="237">
        <v>5</v>
      </c>
      <c r="AH5" s="237" t="s">
        <v>295</v>
      </c>
      <c r="AI5" s="238"/>
      <c r="AJ5" s="238"/>
      <c r="AK5" s="237">
        <v>5</v>
      </c>
      <c r="AL5" s="238" t="s">
        <v>297</v>
      </c>
      <c r="AQ5" s="163"/>
      <c r="AR5" s="163"/>
      <c r="AS5" s="163"/>
      <c r="AT5" s="163"/>
      <c r="AU5" s="163"/>
      <c r="AV5" s="163"/>
      <c r="AW5" s="163"/>
      <c r="AX5" s="163"/>
      <c r="AY5" s="163"/>
      <c r="AZ5" s="163"/>
    </row>
    <row r="6" spans="1:52" ht="20.100000000000001" customHeight="1">
      <c r="A6" s="39" t="s">
        <v>6</v>
      </c>
      <c r="B6" s="1076" t="str">
        <f>'Attach 3(JV)'!B24</f>
        <v/>
      </c>
      <c r="C6" s="1076"/>
      <c r="AB6" s="239"/>
      <c r="AC6" s="240"/>
      <c r="AE6" s="236">
        <v>6</v>
      </c>
      <c r="AF6" s="213" t="s">
        <v>320</v>
      </c>
      <c r="AG6" s="237">
        <v>6</v>
      </c>
      <c r="AH6" s="237" t="s">
        <v>295</v>
      </c>
      <c r="AI6" s="241" t="e">
        <f>DAY(B6)</f>
        <v>#VALUE!</v>
      </c>
      <c r="AJ6" s="238"/>
      <c r="AK6" s="237">
        <v>6</v>
      </c>
      <c r="AL6" s="238" t="s">
        <v>298</v>
      </c>
      <c r="AQ6" s="163"/>
      <c r="AR6" s="163"/>
      <c r="AS6" s="163"/>
      <c r="AT6" s="163"/>
      <c r="AU6" s="163"/>
      <c r="AV6" s="163"/>
      <c r="AW6" s="163"/>
      <c r="AX6" s="163"/>
      <c r="AY6" s="163"/>
      <c r="AZ6" s="163"/>
    </row>
    <row r="7" spans="1:52" ht="20.100000000000001" customHeight="1">
      <c r="A7" s="39"/>
      <c r="B7" s="75"/>
      <c r="C7" s="75"/>
      <c r="AB7" s="239"/>
      <c r="AC7" s="240"/>
      <c r="AE7" s="236">
        <v>7</v>
      </c>
      <c r="AF7" s="213" t="s">
        <v>321</v>
      </c>
      <c r="AG7" s="237">
        <v>7</v>
      </c>
      <c r="AH7" s="237" t="s">
        <v>295</v>
      </c>
      <c r="AI7" s="241" t="e">
        <f>MONTH(B6)</f>
        <v>#VALUE!</v>
      </c>
      <c r="AJ7" s="238"/>
      <c r="AK7" s="237">
        <v>7</v>
      </c>
      <c r="AL7" s="238" t="s">
        <v>299</v>
      </c>
      <c r="AQ7" s="163"/>
      <c r="AR7" s="163"/>
      <c r="AS7" s="163"/>
      <c r="AT7" s="163"/>
      <c r="AU7" s="163"/>
      <c r="AV7" s="163"/>
      <c r="AW7" s="163"/>
      <c r="AX7" s="163"/>
      <c r="AY7" s="163"/>
      <c r="AZ7" s="163"/>
    </row>
    <row r="8" spans="1:52" ht="20.100000000000001" customHeight="1">
      <c r="A8" s="63" t="str">
        <f>'Attach 3(JV)'!E7</f>
        <v>To:</v>
      </c>
      <c r="B8" s="15"/>
      <c r="F8" s="33"/>
      <c r="G8" s="33"/>
      <c r="H8" s="33"/>
      <c r="AB8" s="239"/>
      <c r="AC8" s="240"/>
      <c r="AE8" s="236">
        <v>8</v>
      </c>
      <c r="AF8" s="213" t="s">
        <v>322</v>
      </c>
      <c r="AG8" s="237">
        <v>8</v>
      </c>
      <c r="AH8" s="237" t="s">
        <v>295</v>
      </c>
      <c r="AI8" s="241" t="e">
        <f>LOOKUP(AI7,AK1:AK12,AL1:AL12)</f>
        <v>#VALUE!</v>
      </c>
      <c r="AJ8" s="238"/>
      <c r="AK8" s="237">
        <v>8</v>
      </c>
      <c r="AL8" s="238" t="s">
        <v>300</v>
      </c>
      <c r="AQ8" s="163"/>
      <c r="AR8" s="163"/>
      <c r="AS8" s="163"/>
      <c r="AT8" s="163"/>
      <c r="AU8" s="163"/>
      <c r="AV8" s="163"/>
      <c r="AW8" s="163"/>
      <c r="AX8" s="163"/>
      <c r="AY8" s="163"/>
      <c r="AZ8" s="163"/>
    </row>
    <row r="9" spans="1:52" ht="20.100000000000001" customHeight="1">
      <c r="A9" s="63" t="str">
        <f>'Attach 3(JV)'!E8</f>
        <v>Contract &amp; Materials Dept.,</v>
      </c>
      <c r="B9" s="16"/>
      <c r="F9" s="33"/>
      <c r="G9" s="33"/>
      <c r="H9" s="33"/>
      <c r="AB9" s="239"/>
      <c r="AC9" s="240"/>
      <c r="AE9" s="236">
        <v>9</v>
      </c>
      <c r="AF9" s="213" t="s">
        <v>323</v>
      </c>
      <c r="AG9" s="237">
        <v>9</v>
      </c>
      <c r="AH9" s="237" t="s">
        <v>295</v>
      </c>
      <c r="AI9" s="241" t="e">
        <f>YEAR(B6)</f>
        <v>#VALUE!</v>
      </c>
      <c r="AJ9" s="238"/>
      <c r="AK9" s="237">
        <v>9</v>
      </c>
      <c r="AL9" s="238" t="s">
        <v>301</v>
      </c>
      <c r="AQ9" s="163"/>
      <c r="AR9" s="163"/>
      <c r="AS9" s="163"/>
      <c r="AT9" s="163"/>
      <c r="AU9" s="163"/>
      <c r="AV9" s="163"/>
      <c r="AW9" s="163"/>
      <c r="AX9" s="163"/>
      <c r="AY9" s="163"/>
      <c r="AZ9" s="163"/>
    </row>
    <row r="10" spans="1:52" ht="20.100000000000001" customHeight="1">
      <c r="A10" s="63" t="str">
        <f>'Attach 3(JV)'!E9</f>
        <v>Power Grid Corporation of India Ltd.,</v>
      </c>
      <c r="B10" s="16"/>
      <c r="F10" s="33"/>
      <c r="G10" s="33"/>
      <c r="H10" s="33"/>
      <c r="AB10" s="239"/>
      <c r="AC10" s="240"/>
      <c r="AE10" s="236">
        <v>10</v>
      </c>
      <c r="AF10" s="213" t="s">
        <v>324</v>
      </c>
      <c r="AG10" s="237">
        <v>10</v>
      </c>
      <c r="AH10" s="237" t="s">
        <v>295</v>
      </c>
      <c r="AI10" s="238"/>
      <c r="AJ10" s="238"/>
      <c r="AK10" s="237">
        <v>10</v>
      </c>
      <c r="AL10" s="238" t="s">
        <v>302</v>
      </c>
      <c r="AQ10" s="163"/>
      <c r="AR10" s="163"/>
      <c r="AS10" s="163"/>
      <c r="AT10" s="163"/>
      <c r="AU10" s="163"/>
      <c r="AV10" s="163"/>
      <c r="AW10" s="163"/>
      <c r="AX10" s="163"/>
      <c r="AY10" s="163"/>
      <c r="AZ10" s="163"/>
    </row>
    <row r="11" spans="1:52" ht="20.100000000000001" customHeight="1">
      <c r="A11" s="63" t="str">
        <f>'Attach 3(JV)'!E10</f>
        <v>Kavadiguda Main Road,</v>
      </c>
      <c r="B11" s="16"/>
      <c r="F11" s="33"/>
      <c r="G11" s="33"/>
      <c r="H11" s="33"/>
      <c r="AB11" s="239"/>
      <c r="AC11" s="240"/>
      <c r="AE11" s="236">
        <v>11</v>
      </c>
      <c r="AF11" s="213" t="s">
        <v>325</v>
      </c>
      <c r="AG11" s="237">
        <v>11</v>
      </c>
      <c r="AH11" s="237" t="s">
        <v>295</v>
      </c>
      <c r="AI11" s="238"/>
      <c r="AJ11" s="238"/>
      <c r="AK11" s="237">
        <v>11</v>
      </c>
      <c r="AL11" s="238" t="s">
        <v>303</v>
      </c>
      <c r="AQ11" s="163"/>
      <c r="AR11" s="163"/>
      <c r="AS11" s="163"/>
      <c r="AT11" s="163"/>
      <c r="AU11" s="163"/>
      <c r="AV11" s="163"/>
      <c r="AW11" s="163"/>
      <c r="AX11" s="163"/>
      <c r="AY11" s="163"/>
      <c r="AZ11" s="163"/>
    </row>
    <row r="12" spans="1:52" ht="20.100000000000001" customHeight="1">
      <c r="A12" s="63" t="str">
        <f>'Attach 3(JV)'!E11</f>
        <v>Secunderabad -500080.</v>
      </c>
      <c r="B12" s="16"/>
      <c r="F12" s="33"/>
      <c r="G12" s="33"/>
      <c r="H12" s="33"/>
      <c r="AB12" s="239"/>
      <c r="AC12" s="240"/>
      <c r="AE12" s="236">
        <v>12</v>
      </c>
      <c r="AF12" s="213" t="s">
        <v>326</v>
      </c>
      <c r="AG12" s="237">
        <v>12</v>
      </c>
      <c r="AH12" s="237" t="s">
        <v>295</v>
      </c>
      <c r="AI12" s="238"/>
      <c r="AJ12" s="238"/>
      <c r="AK12" s="237">
        <v>12</v>
      </c>
      <c r="AL12" s="238" t="s">
        <v>304</v>
      </c>
      <c r="AQ12" s="163"/>
      <c r="AR12" s="163"/>
      <c r="AS12" s="163"/>
      <c r="AT12" s="163"/>
      <c r="AU12" s="163"/>
      <c r="AV12" s="163"/>
      <c r="AW12" s="163"/>
      <c r="AX12" s="163"/>
      <c r="AY12" s="163"/>
      <c r="AZ12" s="163"/>
    </row>
    <row r="13" spans="1:52" ht="20.100000000000001" customHeight="1">
      <c r="A13" s="63"/>
      <c r="B13" s="16"/>
      <c r="F13" s="33"/>
      <c r="G13" s="33"/>
      <c r="H13" s="33"/>
      <c r="AB13" s="239"/>
      <c r="AC13" s="240"/>
      <c r="AE13" s="236">
        <v>13</v>
      </c>
      <c r="AF13" s="213" t="s">
        <v>327</v>
      </c>
      <c r="AG13" s="237">
        <v>13</v>
      </c>
      <c r="AH13" s="237" t="s">
        <v>295</v>
      </c>
      <c r="AI13" s="238"/>
      <c r="AJ13" s="238"/>
      <c r="AK13" s="238"/>
      <c r="AL13" s="238"/>
      <c r="AQ13" s="163"/>
      <c r="AR13" s="163"/>
      <c r="AS13" s="163"/>
      <c r="AT13" s="163"/>
      <c r="AU13" s="163"/>
      <c r="AV13" s="163"/>
      <c r="AW13" s="163"/>
      <c r="AX13" s="163"/>
      <c r="AY13" s="163"/>
      <c r="AZ13" s="163"/>
    </row>
    <row r="14" spans="1:52" ht="12" customHeight="1">
      <c r="A14" s="39"/>
      <c r="B14" s="39"/>
      <c r="F14" s="33"/>
      <c r="G14" s="33"/>
      <c r="H14" s="33"/>
      <c r="AB14" s="239"/>
      <c r="AC14" s="240"/>
      <c r="AE14" s="236">
        <v>14</v>
      </c>
      <c r="AF14" s="213" t="s">
        <v>328</v>
      </c>
      <c r="AG14" s="237">
        <v>14</v>
      </c>
      <c r="AH14" s="237" t="s">
        <v>295</v>
      </c>
      <c r="AI14" s="238"/>
      <c r="AJ14" s="238"/>
      <c r="AK14" s="238"/>
      <c r="AL14" s="238"/>
      <c r="AQ14" s="163"/>
      <c r="AR14" s="163"/>
      <c r="AS14" s="163"/>
      <c r="AT14" s="163"/>
      <c r="AU14" s="163"/>
      <c r="AV14" s="163"/>
      <c r="AW14" s="163"/>
      <c r="AX14" s="163"/>
      <c r="AY14" s="163"/>
      <c r="AZ14" s="163"/>
    </row>
    <row r="15" spans="1:52" ht="66.75" customHeight="1">
      <c r="A15" s="364" t="s">
        <v>338</v>
      </c>
      <c r="B15" s="67"/>
      <c r="C15" s="1077" t="str">
        <f>Basic!B1</f>
        <v xml:space="preserve">WC-4356: Augmentation of transformation capacity at 400/220KV Nagarjunasgar substation in Andhrapradesh by 1X500MVA, 400/220KV ICT(4th) and Conversion of 80MVAR fixed line reactor at Nellore end on Vijayawada- Nellore 400KV D/C line(line-2) to switchable line reactor along with NGR and its bypassing scheme </v>
      </c>
      <c r="D15" s="1077"/>
      <c r="E15" s="1077"/>
      <c r="F15" s="1077"/>
      <c r="G15" s="33"/>
      <c r="H15" s="33"/>
      <c r="AB15" s="239"/>
      <c r="AC15" s="240"/>
      <c r="AE15" s="236">
        <v>15</v>
      </c>
      <c r="AF15" s="213" t="s">
        <v>329</v>
      </c>
      <c r="AG15" s="237">
        <v>15</v>
      </c>
      <c r="AH15" s="237" t="s">
        <v>295</v>
      </c>
      <c r="AI15" s="238"/>
      <c r="AJ15" s="238"/>
      <c r="AK15" s="238"/>
      <c r="AL15" s="238"/>
      <c r="AQ15" s="163"/>
      <c r="AR15" s="163"/>
      <c r="AS15" s="163"/>
      <c r="AT15" s="163"/>
      <c r="AU15" s="163"/>
      <c r="AV15" s="163"/>
      <c r="AW15" s="163"/>
      <c r="AX15" s="163"/>
      <c r="AY15" s="163"/>
      <c r="AZ15" s="163"/>
    </row>
    <row r="16" spans="1:52" ht="30" customHeight="1">
      <c r="A16" s="30" t="s">
        <v>56</v>
      </c>
      <c r="C16" s="33"/>
      <c r="D16" s="33"/>
      <c r="E16" s="33"/>
      <c r="F16" s="33"/>
      <c r="G16" s="1071" t="s">
        <v>170</v>
      </c>
      <c r="H16" s="1071"/>
      <c r="P16" s="61">
        <f>'Names of Bidder'!I4</f>
        <v>0</v>
      </c>
      <c r="AB16" s="239"/>
      <c r="AC16" s="240"/>
      <c r="AE16" s="236">
        <v>16</v>
      </c>
      <c r="AF16" s="213" t="s">
        <v>330</v>
      </c>
      <c r="AG16" s="237">
        <v>16</v>
      </c>
      <c r="AH16" s="237" t="s">
        <v>295</v>
      </c>
      <c r="AI16" s="238"/>
      <c r="AJ16" s="238"/>
      <c r="AK16" s="238"/>
      <c r="AL16" s="238"/>
      <c r="AQ16" s="163"/>
      <c r="AR16" s="163"/>
      <c r="AS16" s="163"/>
      <c r="AT16" s="163"/>
      <c r="AU16" s="163"/>
      <c r="AV16" s="163"/>
      <c r="AW16" s="163"/>
      <c r="AX16" s="163"/>
      <c r="AY16" s="163"/>
      <c r="AZ16" s="163"/>
    </row>
    <row r="17" spans="1:52" s="25" customFormat="1" ht="171.75" customHeight="1">
      <c r="A17" s="79">
        <v>1</v>
      </c>
      <c r="B17" s="1074" t="str">
        <f>"Having examined the Bidding Documents, including Amendment Nos. " &amp; G17 &amp; " dated "&amp; TEXT(H17, "dd/mm/yyyy") &amp; AB17</f>
        <v xml:space="preserve">Having examined the Bidding Documents, including Amendment Nos. ...[Enter the Amendment]… dated …[Enter the Date in dd-mm-yyyy]…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1074"/>
      <c r="D17" s="1074"/>
      <c r="E17" s="1074"/>
      <c r="F17" s="1074"/>
      <c r="G17" s="324" t="s">
        <v>455</v>
      </c>
      <c r="H17" s="325" t="s">
        <v>456</v>
      </c>
      <c r="I17" s="210"/>
      <c r="J17" s="61"/>
      <c r="K17" s="61"/>
      <c r="L17" s="61"/>
      <c r="M17" s="61"/>
      <c r="N17" s="61"/>
      <c r="O17" s="61"/>
      <c r="P17" s="61"/>
      <c r="Q17" s="61"/>
      <c r="R17" s="61"/>
      <c r="S17" s="61"/>
      <c r="T17" s="61"/>
      <c r="U17" s="61"/>
      <c r="V17" s="61"/>
      <c r="W17" s="61"/>
      <c r="X17" s="61"/>
      <c r="Y17" s="61"/>
      <c r="Z17" s="66"/>
      <c r="AA17" s="66"/>
      <c r="AB17" s="242" t="s">
        <v>339</v>
      </c>
      <c r="AC17" s="64"/>
      <c r="AD17" s="243"/>
      <c r="AE17" s="236">
        <v>17</v>
      </c>
      <c r="AF17" s="61" t="s">
        <v>331</v>
      </c>
      <c r="AG17" s="237">
        <v>17</v>
      </c>
      <c r="AH17" s="237" t="s">
        <v>295</v>
      </c>
      <c r="AI17" s="238"/>
      <c r="AJ17" s="238"/>
      <c r="AK17" s="238"/>
      <c r="AL17" s="238"/>
      <c r="AM17" s="61"/>
      <c r="AN17" s="61"/>
      <c r="AO17" s="61"/>
      <c r="AP17" s="61"/>
      <c r="AQ17" s="160"/>
      <c r="AR17" s="160"/>
      <c r="AS17" s="160"/>
      <c r="AT17" s="160"/>
      <c r="AU17" s="160"/>
      <c r="AV17" s="160"/>
      <c r="AW17" s="160"/>
      <c r="AX17" s="160"/>
      <c r="AY17" s="160"/>
      <c r="AZ17" s="160"/>
    </row>
    <row r="18" spans="1:52" s="25" customFormat="1" ht="43.5" customHeight="1">
      <c r="A18" s="79"/>
      <c r="B18" s="1073" t="s">
        <v>530</v>
      </c>
      <c r="C18" s="1073"/>
      <c r="D18" s="1073"/>
      <c r="E18" s="1073"/>
      <c r="F18" s="1073"/>
      <c r="G18" s="355"/>
      <c r="H18" s="356"/>
      <c r="I18" s="210"/>
      <c r="J18" s="61"/>
      <c r="K18" s="61"/>
      <c r="L18" s="61"/>
      <c r="M18" s="61"/>
      <c r="N18" s="61"/>
      <c r="O18" s="61"/>
      <c r="P18" s="61"/>
      <c r="Q18" s="61"/>
      <c r="R18" s="61"/>
      <c r="S18" s="61"/>
      <c r="T18" s="61"/>
      <c r="U18" s="61"/>
      <c r="V18" s="61"/>
      <c r="W18" s="61"/>
      <c r="X18" s="61"/>
      <c r="Y18" s="61"/>
      <c r="Z18" s="66"/>
      <c r="AA18" s="66"/>
      <c r="AB18" s="242"/>
      <c r="AC18" s="64"/>
      <c r="AD18" s="243"/>
      <c r="AE18" s="236"/>
      <c r="AF18" s="61"/>
      <c r="AG18" s="237"/>
      <c r="AH18" s="237"/>
      <c r="AI18" s="238"/>
      <c r="AJ18" s="238"/>
      <c r="AK18" s="238"/>
      <c r="AL18" s="238"/>
      <c r="AM18" s="61"/>
      <c r="AN18" s="61"/>
      <c r="AO18" s="61"/>
      <c r="AP18" s="61"/>
      <c r="AQ18" s="160"/>
      <c r="AR18" s="160"/>
      <c r="AS18" s="160"/>
      <c r="AT18" s="160"/>
      <c r="AU18" s="160"/>
      <c r="AV18" s="160"/>
      <c r="AW18" s="160"/>
      <c r="AX18" s="160"/>
      <c r="AY18" s="160"/>
      <c r="AZ18" s="160"/>
    </row>
    <row r="19" spans="1:52" s="25" customFormat="1" ht="54.75" customHeight="1">
      <c r="A19" s="79">
        <v>1.1000000000000001</v>
      </c>
      <c r="B19" s="1073" t="s">
        <v>555</v>
      </c>
      <c r="C19" s="1073"/>
      <c r="D19" s="1073"/>
      <c r="E19" s="1073"/>
      <c r="F19" s="1073"/>
      <c r="G19" s="532"/>
      <c r="H19" s="532"/>
      <c r="I19" s="532"/>
      <c r="J19" s="69"/>
      <c r="K19" s="61"/>
      <c r="L19" s="61"/>
      <c r="M19" s="61"/>
      <c r="N19" s="61"/>
      <c r="O19" s="61"/>
      <c r="P19" s="61"/>
      <c r="Q19" s="61"/>
      <c r="R19" s="61"/>
      <c r="S19" s="61"/>
      <c r="T19" s="61"/>
      <c r="U19" s="61"/>
      <c r="V19" s="61"/>
      <c r="W19" s="61"/>
      <c r="X19" s="61"/>
      <c r="Y19" s="61"/>
      <c r="Z19" s="66"/>
      <c r="AA19" s="66"/>
      <c r="AB19" s="242"/>
      <c r="AC19" s="64"/>
      <c r="AD19" s="243"/>
      <c r="AE19" s="236"/>
      <c r="AF19" s="61"/>
      <c r="AG19" s="237"/>
      <c r="AH19" s="237"/>
      <c r="AI19" s="238"/>
      <c r="AJ19" s="238"/>
      <c r="AK19" s="238"/>
      <c r="AL19" s="238"/>
      <c r="AM19" s="61"/>
      <c r="AN19" s="61"/>
      <c r="AO19" s="61"/>
      <c r="AP19" s="61"/>
      <c r="AQ19" s="160"/>
      <c r="AR19" s="160"/>
      <c r="AS19" s="160"/>
      <c r="AT19" s="160"/>
      <c r="AU19" s="160"/>
      <c r="AV19" s="160"/>
      <c r="AW19" s="160"/>
      <c r="AX19" s="160"/>
      <c r="AY19" s="160"/>
      <c r="AZ19" s="160"/>
    </row>
    <row r="20" spans="1:52" ht="21" customHeight="1">
      <c r="A20" s="79">
        <v>2</v>
      </c>
      <c r="B20" s="80" t="s">
        <v>57</v>
      </c>
      <c r="C20" s="33"/>
      <c r="D20" s="33"/>
      <c r="E20" s="33"/>
      <c r="F20" s="33"/>
      <c r="G20" s="33"/>
      <c r="H20" s="33"/>
      <c r="AB20" s="239"/>
      <c r="AC20" s="240" t="s">
        <v>340</v>
      </c>
      <c r="AE20" s="236">
        <v>18</v>
      </c>
      <c r="AF20" s="213" t="s">
        <v>332</v>
      </c>
      <c r="AG20" s="237">
        <v>18</v>
      </c>
      <c r="AH20" s="237" t="s">
        <v>295</v>
      </c>
      <c r="AI20" s="238"/>
      <c r="AJ20" s="238"/>
      <c r="AK20" s="238"/>
      <c r="AL20" s="238"/>
      <c r="AQ20" s="163"/>
      <c r="AR20" s="163"/>
      <c r="AS20" s="163"/>
      <c r="AT20" s="163"/>
      <c r="AU20" s="163"/>
      <c r="AV20" s="163"/>
      <c r="AW20" s="163"/>
      <c r="AX20" s="163"/>
      <c r="AY20" s="163"/>
      <c r="AZ20" s="163"/>
    </row>
    <row r="21" spans="1:52" s="25" customFormat="1" ht="43.5" customHeight="1">
      <c r="A21" s="30"/>
      <c r="B21" s="639" t="s">
        <v>59</v>
      </c>
      <c r="C21" s="639"/>
      <c r="D21" s="639"/>
      <c r="E21" s="639"/>
      <c r="F21" s="639"/>
      <c r="G21" s="181"/>
      <c r="H21" s="181"/>
      <c r="I21" s="181"/>
      <c r="J21" s="354"/>
      <c r="K21" s="530"/>
      <c r="L21" s="531"/>
      <c r="M21" s="61"/>
      <c r="N21" s="61"/>
      <c r="O21" s="61"/>
      <c r="P21" s="61"/>
      <c r="Q21" s="61"/>
      <c r="R21" s="61"/>
      <c r="S21" s="61"/>
      <c r="T21" s="61"/>
      <c r="U21" s="61"/>
      <c r="V21" s="61"/>
      <c r="W21" s="61"/>
      <c r="X21" s="61"/>
      <c r="Y21" s="61"/>
      <c r="Z21" s="61"/>
      <c r="AA21" s="61"/>
      <c r="AB21" s="239"/>
      <c r="AC21" s="240" t="s">
        <v>341</v>
      </c>
      <c r="AD21" s="236"/>
      <c r="AE21" s="236">
        <v>19</v>
      </c>
      <c r="AF21" s="61" t="s">
        <v>333</v>
      </c>
      <c r="AG21" s="237">
        <v>19</v>
      </c>
      <c r="AH21" s="237" t="s">
        <v>295</v>
      </c>
      <c r="AI21" s="244"/>
      <c r="AJ21" s="244"/>
      <c r="AK21" s="244"/>
      <c r="AL21" s="244"/>
      <c r="AM21" s="61"/>
      <c r="AN21" s="61"/>
      <c r="AO21" s="61"/>
      <c r="AP21" s="61"/>
      <c r="AQ21" s="160"/>
      <c r="AR21" s="160"/>
      <c r="AS21" s="160"/>
      <c r="AT21" s="160"/>
      <c r="AU21" s="160"/>
      <c r="AV21" s="160"/>
      <c r="AW21" s="160"/>
      <c r="AX21" s="160"/>
      <c r="AY21" s="160"/>
      <c r="AZ21" s="160"/>
    </row>
    <row r="22" spans="1:52" s="25" customFormat="1" ht="61.5" hidden="1" customHeight="1">
      <c r="A22" s="30"/>
      <c r="B22" s="67"/>
      <c r="C22" s="33"/>
      <c r="D22" s="1072" t="str">
        <f>"Bid Security, in a separate envelope, in the form of "&amp;G22&amp;" for a sum of "&amp;H22&amp;" "&amp;I22&amp;" ("&amp;'N to W'!A4&amp;") "&amp;" initially valid upto "&amp;J22&amp;"/"&amp;K22&amp;"/"&amp;L22&amp;" in accordance with ITB clause 13.2."</f>
        <v>Bid Security, in a separate envelope, in the form of Bank Guarantee for a sum of INR  (Rs. Zero Only )  initially valid upto // in accordance with ITB clause 13.2.</v>
      </c>
      <c r="E22" s="1072"/>
      <c r="F22" s="1072"/>
      <c r="G22" s="529" t="s">
        <v>343</v>
      </c>
      <c r="H22" s="528" t="s">
        <v>645</v>
      </c>
      <c r="I22" s="245"/>
      <c r="J22" s="528"/>
      <c r="K22" s="528"/>
      <c r="L22" s="528"/>
      <c r="M22" s="277"/>
      <c r="N22" s="236"/>
      <c r="O22" s="236"/>
      <c r="P22" s="236"/>
      <c r="Q22" s="236"/>
      <c r="R22" s="236"/>
      <c r="S22" s="236"/>
      <c r="T22" s="236"/>
      <c r="U22" s="236"/>
      <c r="V22" s="236"/>
      <c r="W22" s="236"/>
      <c r="X22" s="236"/>
      <c r="Y22" s="236"/>
      <c r="Z22" s="61"/>
      <c r="AA22" s="61"/>
      <c r="AB22" s="239"/>
      <c r="AC22" s="240" t="s">
        <v>342</v>
      </c>
      <c r="AD22" s="236" t="str">
        <f>IF(ISERROR(LOOKUP(J22,AE1:AE22,AF1:AF22)), "Zero", LOOKUP(J22,AE1:AE22,AF1:AF22))</f>
        <v>Zero</v>
      </c>
      <c r="AE22" s="236">
        <v>20</v>
      </c>
      <c r="AF22" s="61" t="s">
        <v>334</v>
      </c>
      <c r="AG22" s="237">
        <v>20</v>
      </c>
      <c r="AH22" s="237" t="s">
        <v>295</v>
      </c>
      <c r="AI22" s="238"/>
      <c r="AJ22" s="238"/>
      <c r="AK22" s="238"/>
      <c r="AL22" s="238"/>
      <c r="AM22" s="61"/>
      <c r="AN22" s="61"/>
      <c r="AO22" s="61"/>
      <c r="AP22" s="61"/>
      <c r="AQ22" s="160"/>
      <c r="AR22" s="160"/>
      <c r="AS22" s="160"/>
      <c r="AT22" s="160"/>
      <c r="AU22" s="160"/>
      <c r="AV22" s="160"/>
      <c r="AW22" s="160"/>
      <c r="AX22" s="160"/>
      <c r="AY22" s="160"/>
      <c r="AZ22" s="160"/>
    </row>
    <row r="23" spans="1:52" s="25" customFormat="1" ht="35.25" customHeight="1">
      <c r="A23" s="30"/>
      <c r="B23" s="67" t="str">
        <f>"(a) Attachment 1(" &amp; Basic!$B$2 &amp; ") :"</f>
        <v>(a) Attachment 1() :</v>
      </c>
      <c r="C23" s="33"/>
      <c r="D23" s="1078" t="s">
        <v>345</v>
      </c>
      <c r="E23" s="1078"/>
      <c r="F23" s="1078"/>
      <c r="G23" s="107"/>
      <c r="H23" s="107"/>
      <c r="I23" s="107"/>
      <c r="J23" s="107"/>
      <c r="K23" s="236"/>
      <c r="L23" s="236"/>
      <c r="M23" s="277"/>
      <c r="N23" s="236"/>
      <c r="O23" s="236"/>
      <c r="P23" s="236"/>
      <c r="Q23" s="236"/>
      <c r="R23" s="236"/>
      <c r="S23" s="236"/>
      <c r="T23" s="236"/>
      <c r="U23" s="236"/>
      <c r="V23" s="236"/>
      <c r="W23" s="236"/>
      <c r="X23" s="236"/>
      <c r="Y23" s="236"/>
      <c r="Z23" s="61"/>
      <c r="AA23" s="61"/>
      <c r="AB23" s="239"/>
      <c r="AC23" s="240"/>
      <c r="AD23" s="236"/>
      <c r="AE23" s="236"/>
      <c r="AF23" s="61"/>
      <c r="AG23" s="237"/>
      <c r="AH23" s="237"/>
      <c r="AI23" s="238"/>
      <c r="AJ23" s="238"/>
      <c r="AK23" s="238"/>
      <c r="AL23" s="238"/>
      <c r="AM23" s="61"/>
      <c r="AN23" s="61"/>
      <c r="AO23" s="61"/>
      <c r="AP23" s="61"/>
      <c r="AQ23" s="160"/>
      <c r="AR23" s="160"/>
      <c r="AS23" s="160"/>
      <c r="AT23" s="160"/>
      <c r="AU23" s="160"/>
      <c r="AV23" s="160"/>
      <c r="AW23" s="160"/>
      <c r="AX23" s="160"/>
      <c r="AY23" s="160"/>
      <c r="AZ23" s="160"/>
    </row>
    <row r="24" spans="1:52" s="25" customFormat="1" ht="27" customHeight="1">
      <c r="A24" s="30"/>
      <c r="B24" s="67"/>
      <c r="C24" s="33"/>
      <c r="D24" s="1078"/>
      <c r="E24" s="1079"/>
      <c r="F24" s="1079"/>
      <c r="G24" s="1069"/>
      <c r="H24" s="1069"/>
      <c r="I24" s="1069"/>
      <c r="J24" s="1069"/>
      <c r="K24" s="236"/>
      <c r="L24" s="236"/>
      <c r="M24" s="277"/>
      <c r="N24" s="236"/>
      <c r="O24" s="236"/>
      <c r="P24" s="236"/>
      <c r="Q24" s="236"/>
      <c r="R24" s="236"/>
      <c r="S24" s="236"/>
      <c r="T24" s="236"/>
      <c r="U24" s="236"/>
      <c r="V24" s="236"/>
      <c r="W24" s="236"/>
      <c r="X24" s="236"/>
      <c r="Y24" s="236"/>
      <c r="Z24" s="61"/>
      <c r="AA24" s="61"/>
      <c r="AB24" s="239"/>
      <c r="AC24" s="240"/>
      <c r="AD24" s="236"/>
      <c r="AE24" s="236"/>
      <c r="AF24" s="61"/>
      <c r="AG24" s="237"/>
      <c r="AH24" s="237"/>
      <c r="AI24" s="238"/>
      <c r="AJ24" s="238"/>
      <c r="AK24" s="238"/>
      <c r="AL24" s="238"/>
      <c r="AM24" s="61"/>
      <c r="AN24" s="61"/>
      <c r="AO24" s="61"/>
      <c r="AP24" s="61"/>
      <c r="AQ24" s="160"/>
      <c r="AR24" s="160"/>
      <c r="AS24" s="160"/>
      <c r="AT24" s="160"/>
      <c r="AU24" s="160"/>
      <c r="AV24" s="160"/>
      <c r="AW24" s="160"/>
      <c r="AX24" s="160"/>
      <c r="AY24" s="160"/>
      <c r="AZ24" s="160"/>
    </row>
    <row r="25" spans="1:52" s="25" customFormat="1" ht="74.25" customHeight="1">
      <c r="A25" s="30"/>
      <c r="B25" s="67" t="str">
        <f>"(b) Attachment 2(" &amp; Basic!$B$2 &amp; ") :"</f>
        <v>(b) Attachment 2() :</v>
      </c>
      <c r="C25" s="33"/>
      <c r="D25" s="1070" t="s">
        <v>60</v>
      </c>
      <c r="E25" s="1070"/>
      <c r="F25" s="1070"/>
      <c r="G25" s="1069"/>
      <c r="H25" s="1069"/>
      <c r="I25" s="1069"/>
      <c r="J25" s="1069"/>
      <c r="K25" s="61"/>
      <c r="L25" s="61"/>
      <c r="M25" s="61"/>
      <c r="N25" s="61"/>
      <c r="O25" s="61"/>
      <c r="P25" s="61"/>
      <c r="Q25" s="61"/>
      <c r="R25" s="61"/>
      <c r="S25" s="61"/>
      <c r="T25" s="61"/>
      <c r="U25" s="61"/>
      <c r="V25" s="61"/>
      <c r="W25" s="61"/>
      <c r="X25" s="61"/>
      <c r="Y25" s="61"/>
      <c r="Z25" s="61"/>
      <c r="AA25" s="61"/>
      <c r="AB25" s="239"/>
      <c r="AC25" s="240" t="s">
        <v>343</v>
      </c>
      <c r="AD25" s="236" t="str">
        <f>IF(J22 &gt; 9, "("&amp;J22&amp;")", "(0"&amp;J22&amp;")")</f>
        <v>(0)</v>
      </c>
      <c r="AE25" s="236"/>
      <c r="AF25" s="61"/>
      <c r="AG25" s="237">
        <v>21</v>
      </c>
      <c r="AH25" s="237" t="s">
        <v>111</v>
      </c>
      <c r="AI25" s="238"/>
      <c r="AJ25" s="238"/>
      <c r="AK25" s="238"/>
      <c r="AL25" s="238"/>
      <c r="AM25" s="61"/>
      <c r="AN25" s="61"/>
      <c r="AO25" s="61"/>
      <c r="AP25" s="61"/>
      <c r="AQ25" s="160"/>
      <c r="AR25" s="160"/>
      <c r="AS25" s="160"/>
      <c r="AT25" s="160"/>
      <c r="AU25" s="160"/>
      <c r="AV25" s="160"/>
      <c r="AW25" s="160"/>
      <c r="AX25" s="160"/>
      <c r="AY25" s="160"/>
      <c r="AZ25" s="160"/>
    </row>
    <row r="26" spans="1:52" s="25" customFormat="1" ht="78.75" customHeight="1">
      <c r="A26" s="30"/>
      <c r="B26" s="67" t="str">
        <f>"(c) Attachment 3(" &amp; Basic!$B$2 &amp; ") :"</f>
        <v>(c) Attachment 3() :</v>
      </c>
      <c r="C26" s="33"/>
      <c r="D26" s="1070" t="s">
        <v>310</v>
      </c>
      <c r="E26" s="1070"/>
      <c r="F26" s="1070"/>
      <c r="G26" s="81"/>
      <c r="H26" s="81"/>
      <c r="I26" s="61"/>
      <c r="J26" s="61"/>
      <c r="K26" s="61"/>
      <c r="L26" s="61"/>
      <c r="M26" s="61"/>
      <c r="N26" s="61"/>
      <c r="O26" s="61"/>
      <c r="P26" s="61"/>
      <c r="Q26" s="61"/>
      <c r="R26" s="61"/>
      <c r="S26" s="61"/>
      <c r="T26" s="61"/>
      <c r="U26" s="61"/>
      <c r="V26" s="61"/>
      <c r="W26" s="61"/>
      <c r="X26" s="61"/>
      <c r="Y26" s="61"/>
      <c r="Z26" s="61"/>
      <c r="AA26" s="35"/>
      <c r="AB26" s="239"/>
      <c r="AC26" s="240"/>
      <c r="AD26" s="236"/>
      <c r="AE26" s="236"/>
      <c r="AF26" s="61"/>
      <c r="AG26" s="237">
        <v>22</v>
      </c>
      <c r="AH26" s="237" t="s">
        <v>295</v>
      </c>
      <c r="AI26" s="238"/>
      <c r="AJ26" s="238"/>
      <c r="AK26" s="238"/>
      <c r="AL26" s="238"/>
      <c r="AM26" s="61"/>
      <c r="AN26" s="61"/>
      <c r="AO26" s="61"/>
      <c r="AP26" s="61"/>
      <c r="AQ26" s="160"/>
      <c r="AR26" s="160"/>
      <c r="AS26" s="160"/>
      <c r="AT26" s="160"/>
      <c r="AU26" s="160"/>
      <c r="AV26" s="160"/>
      <c r="AW26" s="160"/>
      <c r="AX26" s="160"/>
      <c r="AY26" s="160"/>
      <c r="AZ26" s="160"/>
    </row>
    <row r="27" spans="1:52" s="25" customFormat="1" ht="58.5" customHeight="1">
      <c r="A27" s="30"/>
      <c r="B27" s="30"/>
      <c r="C27" s="30"/>
      <c r="D27" s="1070" t="s">
        <v>168</v>
      </c>
      <c r="E27" s="1070"/>
      <c r="F27" s="1070"/>
      <c r="G27" s="205"/>
      <c r="H27" s="278" t="str">
        <f>'Names of Bidder'!D9</f>
        <v>SOLE BIDDER</v>
      </c>
      <c r="I27" s="61"/>
      <c r="J27" s="69"/>
      <c r="K27" s="69"/>
      <c r="L27" s="69"/>
      <c r="M27" s="69"/>
      <c r="N27" s="69"/>
      <c r="O27" s="69"/>
      <c r="P27" s="69"/>
      <c r="Q27" s="69"/>
      <c r="R27" s="69"/>
      <c r="S27" s="69"/>
      <c r="T27" s="69"/>
      <c r="U27" s="69"/>
      <c r="V27" s="69"/>
      <c r="W27" s="69"/>
      <c r="X27" s="69"/>
      <c r="Y27" s="69"/>
      <c r="Z27" s="61"/>
      <c r="AA27" s="61"/>
      <c r="AB27" s="239"/>
      <c r="AC27" s="240" t="s">
        <v>344</v>
      </c>
      <c r="AD27" s="236"/>
      <c r="AE27" s="236"/>
      <c r="AF27" s="61"/>
      <c r="AG27" s="237">
        <v>23</v>
      </c>
      <c r="AH27" s="237" t="s">
        <v>295</v>
      </c>
      <c r="AI27" s="238"/>
      <c r="AJ27" s="238"/>
      <c r="AK27" s="238"/>
      <c r="AL27" s="238"/>
      <c r="AM27" s="61"/>
      <c r="AN27" s="61"/>
      <c r="AO27" s="61"/>
      <c r="AP27" s="61"/>
      <c r="AQ27" s="160"/>
      <c r="AR27" s="160"/>
      <c r="AS27" s="160"/>
      <c r="AT27" s="160"/>
      <c r="AU27" s="160"/>
      <c r="AV27" s="160"/>
      <c r="AW27" s="160"/>
      <c r="AX27" s="160"/>
      <c r="AY27" s="160"/>
      <c r="AZ27" s="160"/>
    </row>
    <row r="28" spans="1:52" s="25" customFormat="1" ht="48" customHeight="1">
      <c r="A28" s="30"/>
      <c r="B28" s="30"/>
      <c r="C28" s="30"/>
      <c r="D28" s="1070" t="s">
        <v>169</v>
      </c>
      <c r="E28" s="1070"/>
      <c r="F28" s="1070"/>
      <c r="G28" s="205">
        <v>0</v>
      </c>
      <c r="H28" s="278">
        <f>'Names of Bidder'!D10</f>
        <v>1</v>
      </c>
      <c r="I28" s="61"/>
      <c r="J28" s="211"/>
      <c r="K28" s="211"/>
      <c r="L28" s="211"/>
      <c r="M28" s="211"/>
      <c r="N28" s="211"/>
      <c r="O28" s="211"/>
      <c r="P28" s="211"/>
      <c r="Q28" s="211"/>
      <c r="R28" s="211"/>
      <c r="S28" s="211"/>
      <c r="T28" s="211"/>
      <c r="U28" s="211"/>
      <c r="V28" s="211"/>
      <c r="W28" s="211"/>
      <c r="X28" s="211"/>
      <c r="Y28" s="211"/>
      <c r="Z28" s="211"/>
      <c r="AA28" s="211"/>
      <c r="AB28" s="239"/>
      <c r="AC28" s="240" t="s">
        <v>345</v>
      </c>
      <c r="AD28" s="236"/>
      <c r="AE28" s="236"/>
      <c r="AF28" s="61"/>
      <c r="AG28" s="237">
        <v>24</v>
      </c>
      <c r="AH28" s="237" t="s">
        <v>295</v>
      </c>
      <c r="AI28" s="238"/>
      <c r="AJ28" s="238"/>
      <c r="AK28" s="238"/>
      <c r="AL28" s="238"/>
      <c r="AM28" s="61"/>
      <c r="AN28" s="61"/>
      <c r="AO28" s="61"/>
      <c r="AP28" s="61"/>
      <c r="AQ28" s="160"/>
      <c r="AR28" s="160"/>
      <c r="AS28" s="160"/>
      <c r="AT28" s="160"/>
      <c r="AU28" s="160"/>
      <c r="AV28" s="160"/>
      <c r="AW28" s="160"/>
      <c r="AX28" s="160"/>
      <c r="AY28" s="160"/>
      <c r="AZ28" s="160"/>
    </row>
    <row r="29" spans="1:52" ht="201.75" customHeight="1">
      <c r="B29" s="67" t="str">
        <f>"(d) Attachment 4(" &amp; Basic!$B$2 &amp; ") :"</f>
        <v>(d) Attachment 4() :</v>
      </c>
      <c r="C29" s="68"/>
      <c r="D29" s="1070" t="s">
        <v>309</v>
      </c>
      <c r="E29" s="1070"/>
      <c r="F29" s="1070"/>
      <c r="G29" s="189"/>
      <c r="H29" s="81"/>
      <c r="AB29" s="239"/>
      <c r="AC29" s="240"/>
      <c r="AG29" s="237">
        <v>25</v>
      </c>
      <c r="AH29" s="237" t="s">
        <v>295</v>
      </c>
      <c r="AI29" s="238"/>
      <c r="AJ29" s="238"/>
      <c r="AK29" s="238"/>
      <c r="AL29" s="238"/>
      <c r="AQ29" s="163"/>
      <c r="AR29" s="163"/>
      <c r="AS29" s="163"/>
      <c r="AT29" s="163"/>
      <c r="AU29" s="163"/>
      <c r="AV29" s="163"/>
      <c r="AW29" s="163"/>
      <c r="AX29" s="163"/>
      <c r="AY29" s="163"/>
      <c r="AZ29" s="163"/>
    </row>
    <row r="30" spans="1:52" ht="74.25" customHeight="1">
      <c r="B30" s="67" t="str">
        <f>"(e) Attachment 5(" &amp; Basic!$B$2 &amp; ") :"</f>
        <v>(e) Attachment 5() :</v>
      </c>
      <c r="C30" s="68"/>
      <c r="D30" s="1070" t="s">
        <v>61</v>
      </c>
      <c r="E30" s="1070"/>
      <c r="F30" s="1070"/>
      <c r="G30" s="81"/>
      <c r="H30" s="81"/>
      <c r="AB30" s="239"/>
      <c r="AC30" s="240"/>
      <c r="AG30" s="237">
        <v>26</v>
      </c>
      <c r="AH30" s="237" t="s">
        <v>295</v>
      </c>
      <c r="AI30" s="238"/>
      <c r="AJ30" s="238"/>
      <c r="AK30" s="238"/>
      <c r="AL30" s="238"/>
      <c r="AQ30" s="163"/>
      <c r="AR30" s="163"/>
      <c r="AS30" s="163"/>
      <c r="AT30" s="163"/>
      <c r="AU30" s="163"/>
      <c r="AV30" s="163"/>
      <c r="AW30" s="163"/>
      <c r="AX30" s="163"/>
      <c r="AY30" s="163"/>
      <c r="AZ30" s="163"/>
    </row>
    <row r="31" spans="1:52" s="25" customFormat="1" ht="97.5" customHeight="1">
      <c r="A31" s="30"/>
      <c r="B31" s="67" t="str">
        <f>"(f) Attachment 5A(" &amp; Basic!$B$2 &amp; ") :"</f>
        <v>(f) Attachment 5A() :</v>
      </c>
      <c r="C31" s="68"/>
      <c r="D31" s="1070" t="s">
        <v>495</v>
      </c>
      <c r="E31" s="1070"/>
      <c r="F31" s="1070"/>
      <c r="G31" s="81"/>
      <c r="H31" s="81"/>
      <c r="I31" s="61"/>
      <c r="J31" s="61"/>
      <c r="K31" s="61"/>
      <c r="L31" s="61"/>
      <c r="M31" s="61"/>
      <c r="N31" s="61"/>
      <c r="O31" s="61"/>
      <c r="P31" s="61"/>
      <c r="Q31" s="61"/>
      <c r="R31" s="61"/>
      <c r="S31" s="61"/>
      <c r="T31" s="61"/>
      <c r="U31" s="61"/>
      <c r="V31" s="61"/>
      <c r="W31" s="61"/>
      <c r="X31" s="61"/>
      <c r="Y31" s="61"/>
      <c r="Z31" s="61"/>
      <c r="AA31" s="61"/>
      <c r="AB31" s="239"/>
      <c r="AC31" s="240"/>
      <c r="AD31" s="236"/>
      <c r="AE31" s="236"/>
      <c r="AF31" s="61"/>
      <c r="AG31" s="237">
        <v>27</v>
      </c>
      <c r="AH31" s="237" t="s">
        <v>295</v>
      </c>
      <c r="AI31" s="238"/>
      <c r="AJ31" s="238"/>
      <c r="AK31" s="238"/>
      <c r="AL31" s="238"/>
      <c r="AM31" s="61"/>
      <c r="AN31" s="61"/>
      <c r="AO31" s="61"/>
      <c r="AP31" s="61"/>
      <c r="AQ31" s="160"/>
      <c r="AR31" s="160"/>
      <c r="AS31" s="160"/>
      <c r="AT31" s="160"/>
      <c r="AU31" s="160"/>
      <c r="AV31" s="160"/>
      <c r="AW31" s="160"/>
      <c r="AX31" s="160"/>
      <c r="AY31" s="160"/>
      <c r="AZ31" s="160"/>
    </row>
    <row r="32" spans="1:52" s="25" customFormat="1" ht="42.75" hidden="1" customHeight="1">
      <c r="A32" s="30"/>
      <c r="B32" s="67"/>
      <c r="C32" s="68"/>
      <c r="D32" s="1070"/>
      <c r="E32" s="1070"/>
      <c r="F32" s="1070"/>
      <c r="G32" s="81"/>
      <c r="H32" s="81"/>
      <c r="I32" s="61"/>
      <c r="J32" s="61"/>
      <c r="K32" s="61"/>
      <c r="L32" s="61"/>
      <c r="M32" s="61"/>
      <c r="N32" s="61"/>
      <c r="O32" s="61"/>
      <c r="P32" s="61"/>
      <c r="Q32" s="61"/>
      <c r="R32" s="61"/>
      <c r="S32" s="61"/>
      <c r="T32" s="61"/>
      <c r="U32" s="61"/>
      <c r="V32" s="61"/>
      <c r="W32" s="61"/>
      <c r="X32" s="61"/>
      <c r="Y32" s="61"/>
      <c r="Z32" s="61"/>
      <c r="AA32" s="61"/>
      <c r="AB32" s="239"/>
      <c r="AC32" s="240"/>
      <c r="AD32" s="236"/>
      <c r="AE32" s="236"/>
      <c r="AF32" s="61"/>
      <c r="AG32" s="237"/>
      <c r="AH32" s="237"/>
      <c r="AI32" s="238"/>
      <c r="AJ32" s="238"/>
      <c r="AK32" s="238"/>
      <c r="AL32" s="238"/>
      <c r="AM32" s="61"/>
      <c r="AN32" s="61"/>
      <c r="AO32" s="61"/>
      <c r="AP32" s="61"/>
      <c r="AQ32" s="160"/>
      <c r="AR32" s="160"/>
      <c r="AS32" s="160"/>
      <c r="AT32" s="160"/>
      <c r="AU32" s="160"/>
      <c r="AV32" s="160"/>
      <c r="AW32" s="160"/>
      <c r="AX32" s="160"/>
      <c r="AY32" s="160"/>
      <c r="AZ32" s="160"/>
    </row>
    <row r="33" spans="1:52" s="25" customFormat="1" ht="108.75" customHeight="1">
      <c r="A33" s="30"/>
      <c r="B33" s="67" t="str">
        <f>"(g) Attachment 6(" &amp; Basic!$B$2 &amp; ") :"</f>
        <v>(g) Attachment 6() :</v>
      </c>
      <c r="C33" s="68"/>
      <c r="D33" s="1070" t="s">
        <v>62</v>
      </c>
      <c r="E33" s="1070"/>
      <c r="F33" s="1070"/>
      <c r="G33" s="82"/>
      <c r="H33" s="82"/>
      <c r="I33" s="61"/>
      <c r="J33" s="61"/>
      <c r="K33" s="61"/>
      <c r="L33" s="61"/>
      <c r="M33" s="61"/>
      <c r="N33" s="61"/>
      <c r="O33" s="61"/>
      <c r="P33" s="61"/>
      <c r="Q33" s="61"/>
      <c r="R33" s="61"/>
      <c r="S33" s="61"/>
      <c r="T33" s="61"/>
      <c r="U33" s="61"/>
      <c r="V33" s="61"/>
      <c r="W33" s="61"/>
      <c r="X33" s="61"/>
      <c r="Y33" s="61"/>
      <c r="Z33" s="61"/>
      <c r="AA33" s="61"/>
      <c r="AB33" s="239"/>
      <c r="AC33" s="240"/>
      <c r="AD33" s="236"/>
      <c r="AE33" s="236"/>
      <c r="AF33" s="61"/>
      <c r="AG33" s="237">
        <v>28</v>
      </c>
      <c r="AH33" s="237" t="s">
        <v>295</v>
      </c>
      <c r="AI33" s="238"/>
      <c r="AJ33" s="238"/>
      <c r="AK33" s="238"/>
      <c r="AL33" s="238"/>
      <c r="AM33" s="61"/>
      <c r="AN33" s="61"/>
      <c r="AO33" s="61"/>
      <c r="AP33" s="61"/>
      <c r="AQ33" s="160"/>
      <c r="AR33" s="160"/>
      <c r="AS33" s="160"/>
      <c r="AT33" s="160"/>
      <c r="AU33" s="160"/>
      <c r="AV33" s="160"/>
      <c r="AW33" s="160"/>
      <c r="AX33" s="160"/>
      <c r="AY33" s="160"/>
      <c r="AZ33" s="160"/>
    </row>
    <row r="34" spans="1:52" s="25" customFormat="1" ht="58.5" customHeight="1">
      <c r="A34" s="30"/>
      <c r="B34" s="67" t="str">
        <f>"(h) Attachment 7(" &amp; Basic!$B$2 &amp; ") :"</f>
        <v>(h) Attachment 7() :</v>
      </c>
      <c r="C34" s="68"/>
      <c r="D34" s="1070" t="s">
        <v>453</v>
      </c>
      <c r="E34" s="1070"/>
      <c r="F34" s="1070"/>
      <c r="G34" s="81"/>
      <c r="H34" s="81"/>
      <c r="I34" s="61"/>
      <c r="J34" s="61"/>
      <c r="K34" s="61"/>
      <c r="L34" s="61"/>
      <c r="M34" s="61"/>
      <c r="N34" s="61"/>
      <c r="O34" s="61"/>
      <c r="P34" s="61"/>
      <c r="Q34" s="61"/>
      <c r="R34" s="61"/>
      <c r="S34" s="61"/>
      <c r="T34" s="61"/>
      <c r="U34" s="61"/>
      <c r="V34" s="61"/>
      <c r="W34" s="61"/>
      <c r="X34" s="61"/>
      <c r="Y34" s="61"/>
      <c r="Z34" s="61"/>
      <c r="AA34" s="61"/>
      <c r="AB34" s="239"/>
      <c r="AC34" s="240"/>
      <c r="AD34" s="236"/>
      <c r="AE34" s="236"/>
      <c r="AF34" s="61"/>
      <c r="AG34" s="237">
        <v>29</v>
      </c>
      <c r="AH34" s="237" t="s">
        <v>295</v>
      </c>
      <c r="AI34" s="238"/>
      <c r="AJ34" s="238"/>
      <c r="AK34" s="238"/>
      <c r="AL34" s="238"/>
      <c r="AM34" s="61"/>
      <c r="AN34" s="61"/>
      <c r="AO34" s="61"/>
      <c r="AP34" s="61"/>
      <c r="AQ34" s="160"/>
      <c r="AR34" s="160"/>
      <c r="AS34" s="160"/>
      <c r="AT34" s="160"/>
      <c r="AU34" s="160"/>
      <c r="AV34" s="160"/>
      <c r="AW34" s="160"/>
      <c r="AX34" s="160"/>
      <c r="AY34" s="160"/>
      <c r="AZ34" s="160"/>
    </row>
    <row r="35" spans="1:52" s="25" customFormat="1" ht="33" customHeight="1">
      <c r="A35" s="30"/>
      <c r="B35" s="67" t="str">
        <f>"(i) Attachment 8(" &amp; Basic!$B$2 &amp; ") :"</f>
        <v>(i) Attachment 8() :</v>
      </c>
      <c r="C35" s="68"/>
      <c r="D35" s="1070" t="s">
        <v>311</v>
      </c>
      <c r="E35" s="1070"/>
      <c r="F35" s="1070"/>
      <c r="G35" s="81"/>
      <c r="H35" s="81"/>
      <c r="I35" s="61"/>
      <c r="J35" s="61"/>
      <c r="K35" s="61"/>
      <c r="L35" s="61"/>
      <c r="M35" s="61"/>
      <c r="N35" s="61"/>
      <c r="O35" s="61"/>
      <c r="P35" s="61"/>
      <c r="Q35" s="61"/>
      <c r="R35" s="61"/>
      <c r="S35" s="61"/>
      <c r="T35" s="61"/>
      <c r="U35" s="61"/>
      <c r="V35" s="61"/>
      <c r="W35" s="61"/>
      <c r="X35" s="61"/>
      <c r="Y35" s="61"/>
      <c r="Z35" s="61"/>
      <c r="AA35" s="61"/>
      <c r="AB35" s="239"/>
      <c r="AC35" s="240"/>
      <c r="AD35" s="236"/>
      <c r="AE35" s="236"/>
      <c r="AF35" s="61"/>
      <c r="AG35" s="237">
        <v>30</v>
      </c>
      <c r="AH35" s="237" t="s">
        <v>295</v>
      </c>
      <c r="AI35" s="238"/>
      <c r="AJ35" s="238"/>
      <c r="AK35" s="238"/>
      <c r="AL35" s="238"/>
      <c r="AM35" s="61"/>
      <c r="AN35" s="61"/>
      <c r="AO35" s="61"/>
      <c r="AP35" s="61"/>
      <c r="AQ35" s="160"/>
      <c r="AR35" s="160"/>
      <c r="AS35" s="160"/>
      <c r="AT35" s="160"/>
      <c r="AU35" s="160"/>
      <c r="AV35" s="160"/>
      <c r="AW35" s="160"/>
      <c r="AX35" s="160"/>
      <c r="AY35" s="160"/>
      <c r="AZ35" s="160"/>
    </row>
    <row r="36" spans="1:52" s="25" customFormat="1" ht="33" customHeight="1">
      <c r="A36" s="30"/>
      <c r="B36" s="67" t="str">
        <f>"(j) Attachment 9(" &amp; Basic!$B$2 &amp; ") :"</f>
        <v>(j) Attachment 9() :</v>
      </c>
      <c r="C36" s="68"/>
      <c r="D36" s="1070" t="s">
        <v>63</v>
      </c>
      <c r="E36" s="1070"/>
      <c r="F36" s="1070"/>
      <c r="G36" s="81"/>
      <c r="H36" s="81"/>
      <c r="I36" s="61"/>
      <c r="J36" s="61"/>
      <c r="K36" s="61"/>
      <c r="L36" s="61"/>
      <c r="M36" s="61"/>
      <c r="N36" s="61"/>
      <c r="O36" s="61"/>
      <c r="P36" s="61"/>
      <c r="Q36" s="61"/>
      <c r="R36" s="61"/>
      <c r="S36" s="61"/>
      <c r="T36" s="61"/>
      <c r="U36" s="61"/>
      <c r="V36" s="61"/>
      <c r="W36" s="61"/>
      <c r="X36" s="61"/>
      <c r="Y36" s="61"/>
      <c r="Z36" s="61"/>
      <c r="AA36" s="61"/>
      <c r="AB36" s="239"/>
      <c r="AC36" s="240"/>
      <c r="AD36" s="236"/>
      <c r="AE36" s="236"/>
      <c r="AF36" s="61"/>
      <c r="AG36" s="237">
        <v>31</v>
      </c>
      <c r="AH36" s="237" t="s">
        <v>111</v>
      </c>
      <c r="AI36" s="238"/>
      <c r="AJ36" s="238"/>
      <c r="AK36" s="238"/>
      <c r="AL36" s="238"/>
      <c r="AM36" s="61"/>
      <c r="AN36" s="61"/>
      <c r="AO36" s="61"/>
      <c r="AP36" s="61"/>
      <c r="AQ36" s="160"/>
      <c r="AR36" s="160"/>
      <c r="AS36" s="160"/>
      <c r="AT36" s="160"/>
      <c r="AU36" s="160"/>
      <c r="AV36" s="160"/>
      <c r="AW36" s="160"/>
      <c r="AX36" s="160"/>
      <c r="AY36" s="160"/>
      <c r="AZ36" s="160"/>
    </row>
    <row r="37" spans="1:52" s="25" customFormat="1" ht="33" customHeight="1">
      <c r="A37" s="30"/>
      <c r="B37" s="67" t="str">
        <f>"(k) Attachment 10(" &amp; Basic!$B$2 &amp; ") :"</f>
        <v>(k) Attachment 10() :</v>
      </c>
      <c r="C37" s="68"/>
      <c r="D37" s="1070" t="s">
        <v>64</v>
      </c>
      <c r="E37" s="1070"/>
      <c r="F37" s="1070"/>
      <c r="G37" s="81"/>
      <c r="H37" s="81"/>
      <c r="I37" s="61"/>
      <c r="J37" s="61"/>
      <c r="K37" s="61"/>
      <c r="L37" s="61"/>
      <c r="M37" s="61"/>
      <c r="N37" s="61"/>
      <c r="O37" s="61"/>
      <c r="P37" s="61"/>
      <c r="Q37" s="61"/>
      <c r="R37" s="61"/>
      <c r="S37" s="61"/>
      <c r="T37" s="61"/>
      <c r="U37" s="61"/>
      <c r="V37" s="61"/>
      <c r="W37" s="61"/>
      <c r="X37" s="61"/>
      <c r="Y37" s="61"/>
      <c r="Z37" s="61"/>
      <c r="AA37" s="61"/>
      <c r="AB37" s="239"/>
      <c r="AC37" s="240"/>
      <c r="AD37" s="236"/>
      <c r="AE37" s="236"/>
      <c r="AF37" s="61"/>
      <c r="AG37" s="61"/>
      <c r="AH37" s="61"/>
      <c r="AI37" s="61"/>
      <c r="AJ37" s="61"/>
      <c r="AK37" s="61"/>
      <c r="AL37" s="61"/>
      <c r="AM37" s="61"/>
      <c r="AN37" s="61"/>
      <c r="AO37" s="61"/>
      <c r="AP37" s="61"/>
      <c r="AQ37" s="160"/>
      <c r="AR37" s="160"/>
      <c r="AS37" s="160"/>
      <c r="AT37" s="160"/>
      <c r="AU37" s="160"/>
      <c r="AV37" s="160"/>
      <c r="AW37" s="160"/>
      <c r="AX37" s="160"/>
      <c r="AY37" s="160"/>
      <c r="AZ37" s="160"/>
    </row>
    <row r="38" spans="1:52" s="25" customFormat="1" ht="36" customHeight="1">
      <c r="A38" s="30"/>
      <c r="B38" s="67" t="str">
        <f>"(l) Attachment 11(" &amp; Basic!$B$2 &amp; ") :"</f>
        <v>(l) Attachment 11() :</v>
      </c>
      <c r="C38" s="68"/>
      <c r="D38" s="1070" t="s">
        <v>65</v>
      </c>
      <c r="E38" s="1070"/>
      <c r="F38" s="1070"/>
      <c r="G38" s="81"/>
      <c r="H38" s="81"/>
      <c r="I38" s="61"/>
      <c r="J38" s="61"/>
      <c r="K38" s="61"/>
      <c r="L38" s="61"/>
      <c r="M38" s="61"/>
      <c r="N38" s="61"/>
      <c r="O38" s="61"/>
      <c r="P38" s="61"/>
      <c r="Q38" s="61"/>
      <c r="R38" s="61"/>
      <c r="S38" s="61"/>
      <c r="T38" s="61"/>
      <c r="U38" s="61"/>
      <c r="V38" s="61"/>
      <c r="W38" s="61"/>
      <c r="X38" s="61"/>
      <c r="Y38" s="61"/>
      <c r="Z38" s="61"/>
      <c r="AA38" s="61"/>
      <c r="AB38" s="239"/>
      <c r="AC38" s="240"/>
      <c r="AD38" s="236"/>
      <c r="AE38" s="236"/>
      <c r="AF38" s="61"/>
      <c r="AG38" s="61"/>
      <c r="AH38" s="61"/>
      <c r="AI38" s="61"/>
      <c r="AJ38" s="61"/>
      <c r="AK38" s="61"/>
      <c r="AL38" s="61"/>
      <c r="AM38" s="61"/>
      <c r="AN38" s="61"/>
      <c r="AO38" s="61"/>
      <c r="AP38" s="61"/>
      <c r="AQ38" s="160"/>
      <c r="AR38" s="160"/>
      <c r="AS38" s="160"/>
      <c r="AT38" s="160"/>
      <c r="AU38" s="160"/>
      <c r="AV38" s="160"/>
      <c r="AW38" s="160"/>
      <c r="AX38" s="160"/>
      <c r="AY38" s="160"/>
      <c r="AZ38" s="160"/>
    </row>
    <row r="39" spans="1:52" s="25" customFormat="1" ht="46.5" customHeight="1">
      <c r="A39" s="30"/>
      <c r="B39" s="67" t="str">
        <f>"(m) Attachment 12(" &amp; Basic!$B$2 &amp; ") :"</f>
        <v>(m) Attachment 12() :</v>
      </c>
      <c r="C39" s="68"/>
      <c r="D39" s="1070" t="s">
        <v>285</v>
      </c>
      <c r="E39" s="1070"/>
      <c r="F39" s="1070"/>
      <c r="G39" s="81"/>
      <c r="H39" s="81"/>
      <c r="I39" s="61"/>
      <c r="J39" s="61"/>
      <c r="K39" s="61"/>
      <c r="L39" s="61"/>
      <c r="M39" s="61"/>
      <c r="N39" s="61"/>
      <c r="O39" s="61"/>
      <c r="P39" s="61"/>
      <c r="Q39" s="61"/>
      <c r="R39" s="61"/>
      <c r="S39" s="61"/>
      <c r="T39" s="61"/>
      <c r="U39" s="61"/>
      <c r="V39" s="61"/>
      <c r="W39" s="61"/>
      <c r="X39" s="61"/>
      <c r="Y39" s="61"/>
      <c r="Z39" s="61"/>
      <c r="AA39" s="61"/>
      <c r="AB39" s="239"/>
      <c r="AC39" s="240"/>
      <c r="AD39" s="236"/>
      <c r="AE39" s="236"/>
      <c r="AF39" s="61"/>
      <c r="AG39" s="61"/>
      <c r="AH39" s="61"/>
      <c r="AI39" s="61"/>
      <c r="AJ39" s="61"/>
      <c r="AK39" s="61"/>
      <c r="AL39" s="61"/>
      <c r="AM39" s="61"/>
      <c r="AN39" s="61"/>
      <c r="AO39" s="61"/>
      <c r="AP39" s="61"/>
      <c r="AQ39" s="160"/>
      <c r="AR39" s="160"/>
      <c r="AS39" s="160"/>
      <c r="AT39" s="160"/>
      <c r="AU39" s="160"/>
      <c r="AV39" s="160"/>
      <c r="AW39" s="160"/>
      <c r="AX39" s="160"/>
      <c r="AY39" s="160"/>
      <c r="AZ39" s="160"/>
    </row>
    <row r="40" spans="1:52" s="25" customFormat="1" ht="46.5" customHeight="1">
      <c r="A40" s="30"/>
      <c r="B40" s="67" t="str">
        <f>"(n) Attachment 13(" &amp; Basic!$B$2 &amp; ") :"</f>
        <v>(n) Attachment 13() :</v>
      </c>
      <c r="C40" s="68"/>
      <c r="D40" s="1070" t="s">
        <v>286</v>
      </c>
      <c r="E40" s="1070"/>
      <c r="F40" s="1070"/>
      <c r="G40" s="81"/>
      <c r="H40" s="81"/>
      <c r="I40" s="61"/>
      <c r="J40" s="61"/>
      <c r="K40" s="61"/>
      <c r="L40" s="61"/>
      <c r="M40" s="61"/>
      <c r="N40" s="61"/>
      <c r="O40" s="61"/>
      <c r="P40" s="61"/>
      <c r="Q40" s="61"/>
      <c r="R40" s="61"/>
      <c r="S40" s="61"/>
      <c r="T40" s="61"/>
      <c r="U40" s="61"/>
      <c r="V40" s="61"/>
      <c r="W40" s="61"/>
      <c r="X40" s="61"/>
      <c r="Y40" s="61"/>
      <c r="Z40" s="61"/>
      <c r="AA40" s="61"/>
      <c r="AB40" s="239"/>
      <c r="AC40" s="240"/>
      <c r="AD40" s="236"/>
      <c r="AE40" s="236"/>
      <c r="AF40" s="61"/>
      <c r="AG40" s="61"/>
      <c r="AH40" s="61"/>
      <c r="AI40" s="61"/>
      <c r="AJ40" s="61"/>
      <c r="AK40" s="61"/>
      <c r="AL40" s="61"/>
      <c r="AM40" s="61"/>
      <c r="AN40" s="61"/>
      <c r="AO40" s="61"/>
      <c r="AP40" s="61"/>
      <c r="AQ40" s="160"/>
      <c r="AR40" s="160"/>
      <c r="AS40" s="160"/>
      <c r="AT40" s="160"/>
      <c r="AU40" s="160"/>
      <c r="AV40" s="160"/>
      <c r="AW40" s="160"/>
      <c r="AX40" s="160"/>
      <c r="AY40" s="160"/>
      <c r="AZ40" s="160"/>
    </row>
    <row r="41" spans="1:52" s="25" customFormat="1" ht="57" customHeight="1">
      <c r="A41" s="30"/>
      <c r="B41" s="67" t="str">
        <f>"(o) Attachment 14(" &amp; Basic!$B$2 &amp; ") :"</f>
        <v>(o) Attachment 14() :</v>
      </c>
      <c r="C41" s="68"/>
      <c r="D41" s="1070" t="s">
        <v>66</v>
      </c>
      <c r="E41" s="1070"/>
      <c r="F41" s="1070"/>
      <c r="G41" s="81"/>
      <c r="H41" s="81"/>
      <c r="I41" s="61"/>
      <c r="J41" s="61"/>
      <c r="K41" s="61"/>
      <c r="L41" s="61"/>
      <c r="M41" s="61"/>
      <c r="N41" s="61"/>
      <c r="O41" s="61"/>
      <c r="P41" s="61"/>
      <c r="Q41" s="61"/>
      <c r="R41" s="61"/>
      <c r="S41" s="61"/>
      <c r="T41" s="61"/>
      <c r="U41" s="61"/>
      <c r="V41" s="61"/>
      <c r="W41" s="61"/>
      <c r="X41" s="61"/>
      <c r="Y41" s="61"/>
      <c r="Z41" s="61"/>
      <c r="AA41" s="61"/>
      <c r="AB41" s="239"/>
      <c r="AC41" s="240"/>
      <c r="AD41" s="236"/>
      <c r="AE41" s="236"/>
      <c r="AF41" s="61"/>
      <c r="AG41" s="61"/>
      <c r="AH41" s="61"/>
      <c r="AI41" s="61"/>
      <c r="AJ41" s="61"/>
      <c r="AK41" s="61"/>
      <c r="AL41" s="61"/>
      <c r="AM41" s="61"/>
      <c r="AN41" s="61"/>
      <c r="AO41" s="61"/>
      <c r="AP41" s="61"/>
      <c r="AQ41" s="160"/>
      <c r="AR41" s="160"/>
      <c r="AS41" s="160"/>
      <c r="AT41" s="160"/>
      <c r="AU41" s="160"/>
      <c r="AV41" s="160"/>
      <c r="AW41" s="160"/>
      <c r="AX41" s="160"/>
      <c r="AY41" s="160"/>
      <c r="AZ41" s="160"/>
    </row>
    <row r="42" spans="1:52" s="25" customFormat="1" ht="74.25" customHeight="1">
      <c r="A42" s="30"/>
      <c r="B42" s="67" t="str">
        <f>"(p) Attachment 15(" &amp; Basic!$B$2 &amp; ") :"</f>
        <v>(p) Attachment 15() :</v>
      </c>
      <c r="C42" s="68"/>
      <c r="D42" s="1070" t="s">
        <v>647</v>
      </c>
      <c r="E42" s="1070"/>
      <c r="F42" s="1070"/>
      <c r="G42" s="81"/>
      <c r="H42" s="81"/>
      <c r="I42" s="61"/>
      <c r="J42" s="61"/>
      <c r="K42" s="61"/>
      <c r="L42" s="61"/>
      <c r="M42" s="61"/>
      <c r="N42" s="61"/>
      <c r="O42" s="61"/>
      <c r="P42" s="61"/>
      <c r="Q42" s="61"/>
      <c r="R42" s="61"/>
      <c r="S42" s="61"/>
      <c r="T42" s="61"/>
      <c r="U42" s="61"/>
      <c r="V42" s="61"/>
      <c r="W42" s="61"/>
      <c r="X42" s="61"/>
      <c r="Y42" s="61"/>
      <c r="Z42" s="61"/>
      <c r="AA42" s="61"/>
      <c r="AB42" s="239"/>
      <c r="AC42" s="240"/>
      <c r="AD42" s="236"/>
      <c r="AE42" s="236"/>
      <c r="AF42" s="61"/>
      <c r="AG42" s="61"/>
      <c r="AH42" s="61"/>
      <c r="AI42" s="61"/>
      <c r="AJ42" s="61"/>
      <c r="AK42" s="61"/>
      <c r="AL42" s="61"/>
      <c r="AM42" s="61"/>
      <c r="AN42" s="61"/>
      <c r="AO42" s="61"/>
      <c r="AP42" s="61"/>
      <c r="AQ42" s="160"/>
      <c r="AR42" s="160"/>
      <c r="AS42" s="160"/>
      <c r="AT42" s="160"/>
      <c r="AU42" s="160"/>
      <c r="AV42" s="160"/>
      <c r="AW42" s="160"/>
      <c r="AX42" s="160"/>
      <c r="AY42" s="160"/>
      <c r="AZ42" s="160"/>
    </row>
    <row r="43" spans="1:52" ht="44.25" customHeight="1">
      <c r="B43" s="67" t="str">
        <f>"(q) Attachment 16(" &amp; Basic!$B$2 &amp; ") :"</f>
        <v>(q) Attachment 16() :</v>
      </c>
      <c r="C43" s="68"/>
      <c r="D43" s="1070" t="s">
        <v>287</v>
      </c>
      <c r="E43" s="1070"/>
      <c r="F43" s="1070"/>
      <c r="G43" s="81"/>
      <c r="H43" s="81"/>
      <c r="AB43" s="239"/>
      <c r="AC43" s="240"/>
      <c r="AQ43" s="163"/>
      <c r="AR43" s="163"/>
      <c r="AS43" s="163"/>
      <c r="AT43" s="163"/>
      <c r="AU43" s="163"/>
      <c r="AV43" s="163"/>
      <c r="AW43" s="163"/>
      <c r="AX43" s="163"/>
      <c r="AY43" s="163"/>
      <c r="AZ43" s="163"/>
    </row>
    <row r="44" spans="1:52" ht="40.5" customHeight="1">
      <c r="B44" s="67" t="str">
        <f>"(r) Attachment 17(" &amp; Basic!$B$2 &amp; ") :"</f>
        <v>(r) Attachment 17() :</v>
      </c>
      <c r="C44" s="68"/>
      <c r="D44" s="1070" t="s">
        <v>484</v>
      </c>
      <c r="E44" s="1070"/>
      <c r="F44" s="1070"/>
      <c r="G44" s="81"/>
      <c r="H44" s="81"/>
      <c r="AB44" s="239"/>
      <c r="AC44" s="240"/>
      <c r="AQ44" s="163"/>
      <c r="AR44" s="163"/>
      <c r="AS44" s="163"/>
      <c r="AT44" s="163"/>
      <c r="AU44" s="163"/>
      <c r="AV44" s="163"/>
      <c r="AW44" s="163"/>
      <c r="AX44" s="163"/>
      <c r="AY44" s="163"/>
      <c r="AZ44" s="163"/>
    </row>
    <row r="45" spans="1:52" ht="32.25" customHeight="1">
      <c r="B45" s="67" t="str">
        <f>"(s) Attachment 18(" &amp; Basic!$B$2 &amp; ") :"</f>
        <v>(s) Attachment 18() :</v>
      </c>
      <c r="C45" s="68"/>
      <c r="D45" s="1070" t="s">
        <v>486</v>
      </c>
      <c r="E45" s="1070"/>
      <c r="F45" s="1070"/>
      <c r="G45" s="81"/>
      <c r="H45" s="81"/>
      <c r="AB45" s="239"/>
      <c r="AC45" s="240"/>
      <c r="AQ45" s="163"/>
      <c r="AR45" s="163"/>
      <c r="AS45" s="163"/>
      <c r="AT45" s="163"/>
      <c r="AU45" s="163"/>
      <c r="AV45" s="163"/>
      <c r="AW45" s="163"/>
      <c r="AX45" s="163"/>
      <c r="AY45" s="163"/>
      <c r="AZ45" s="163"/>
    </row>
    <row r="46" spans="1:52" ht="33" customHeight="1">
      <c r="B46" s="67" t="str">
        <f>"(t) Attachment 19 (" &amp; Basic!$B$2 &amp; ") :"</f>
        <v>(t) Attachment 19 () :</v>
      </c>
      <c r="C46" s="68"/>
      <c r="D46" s="1070" t="s">
        <v>288</v>
      </c>
      <c r="E46" s="1070"/>
      <c r="F46" s="1070"/>
      <c r="G46" s="81"/>
      <c r="H46" s="81"/>
      <c r="AB46" s="239"/>
      <c r="AC46" s="240"/>
      <c r="AQ46" s="163"/>
      <c r="AR46" s="163"/>
      <c r="AS46" s="163"/>
      <c r="AT46" s="163"/>
      <c r="AU46" s="163"/>
      <c r="AV46" s="163"/>
      <c r="AW46" s="163"/>
      <c r="AX46" s="163"/>
      <c r="AY46" s="163"/>
      <c r="AZ46" s="163"/>
    </row>
    <row r="47" spans="1:52" ht="41.25" customHeight="1">
      <c r="B47" s="67" t="str">
        <f>"(u) Attachment 20 (" &amp; Basic!$B$2 &amp; ") :"</f>
        <v>(u) Attachment 20 () :</v>
      </c>
      <c r="C47" s="68"/>
      <c r="D47" s="1019" t="s">
        <v>531</v>
      </c>
      <c r="E47" s="1019"/>
      <c r="F47" s="1019"/>
      <c r="G47" s="81"/>
      <c r="H47" s="81"/>
      <c r="AB47" s="239"/>
      <c r="AC47" s="240"/>
      <c r="AQ47" s="163"/>
      <c r="AR47" s="163"/>
      <c r="AS47" s="163"/>
      <c r="AT47" s="163"/>
      <c r="AU47" s="163"/>
      <c r="AV47" s="163"/>
      <c r="AW47" s="163"/>
      <c r="AX47" s="163"/>
      <c r="AY47" s="163"/>
      <c r="AZ47" s="163"/>
    </row>
    <row r="48" spans="1:52" ht="41.25" customHeight="1">
      <c r="B48" s="67" t="str">
        <f>"(v) Attachment 21 (" &amp; Basic!$B$2 &amp; ") :"</f>
        <v>(v) Attachment 21 () :</v>
      </c>
      <c r="C48" s="68"/>
      <c r="D48" s="1019" t="s">
        <v>653</v>
      </c>
      <c r="E48" s="1019"/>
      <c r="F48" s="1019"/>
      <c r="G48" s="81"/>
      <c r="H48" s="81"/>
      <c r="AB48" s="239"/>
      <c r="AC48" s="240"/>
      <c r="AQ48" s="163"/>
      <c r="AR48" s="163"/>
      <c r="AS48" s="163"/>
      <c r="AT48" s="163"/>
      <c r="AU48" s="163"/>
      <c r="AV48" s="163"/>
      <c r="AW48" s="163"/>
      <c r="AX48" s="163"/>
      <c r="AY48" s="163"/>
      <c r="AZ48" s="163"/>
    </row>
    <row r="49" spans="1:52" ht="89.25" customHeight="1">
      <c r="B49" s="67" t="str">
        <f>"(w) Attachment 22 (" &amp; Basic!$B$2 &amp; ") :"</f>
        <v>(w) Attachment 22 () :</v>
      </c>
      <c r="C49" s="68"/>
      <c r="D49" s="1019" t="s">
        <v>654</v>
      </c>
      <c r="E49" s="1019"/>
      <c r="F49" s="1019"/>
      <c r="G49" s="81"/>
      <c r="H49" s="81"/>
      <c r="AB49" s="239"/>
      <c r="AC49" s="240"/>
      <c r="AQ49" s="163"/>
      <c r="AR49" s="163"/>
      <c r="AS49" s="163"/>
      <c r="AT49" s="163"/>
      <c r="AU49" s="163"/>
      <c r="AV49" s="163"/>
      <c r="AW49" s="163"/>
      <c r="AX49" s="163"/>
      <c r="AY49" s="163"/>
      <c r="AZ49" s="163"/>
    </row>
    <row r="50" spans="1:52" ht="41.25" customHeight="1">
      <c r="B50" s="67" t="str">
        <f>"(x) Attachment 23 (" &amp; Basic!$B$2 &amp; ") :"</f>
        <v>(x) Attachment 23 () :</v>
      </c>
      <c r="C50" s="68"/>
      <c r="D50" s="1070" t="s">
        <v>655</v>
      </c>
      <c r="E50" s="1070"/>
      <c r="F50" s="1070"/>
      <c r="G50" s="81"/>
      <c r="H50" s="81"/>
      <c r="AB50" s="239"/>
      <c r="AC50" s="240"/>
      <c r="AQ50" s="163"/>
      <c r="AR50" s="163"/>
      <c r="AS50" s="163"/>
      <c r="AT50" s="163"/>
      <c r="AU50" s="163"/>
      <c r="AV50" s="163"/>
      <c r="AW50" s="163"/>
      <c r="AX50" s="163"/>
      <c r="AY50" s="163"/>
      <c r="AZ50" s="163"/>
    </row>
    <row r="51" spans="1:52" ht="42.75" customHeight="1">
      <c r="B51" s="67" t="str">
        <f>"(y) Attachment 24 (" &amp; Basic!$B$2 &amp; ") :"</f>
        <v>(y) Attachment 24 () :</v>
      </c>
      <c r="C51" s="68"/>
      <c r="D51" s="1070" t="s">
        <v>656</v>
      </c>
      <c r="E51" s="1070"/>
      <c r="F51" s="1070"/>
      <c r="G51" s="81"/>
      <c r="H51" s="81"/>
      <c r="AB51" s="239"/>
      <c r="AC51" s="240"/>
      <c r="AQ51" s="163"/>
      <c r="AR51" s="163"/>
      <c r="AS51" s="163"/>
      <c r="AT51" s="163"/>
      <c r="AU51" s="163"/>
      <c r="AV51" s="163"/>
      <c r="AW51" s="163"/>
      <c r="AX51" s="163"/>
      <c r="AY51" s="163"/>
      <c r="AZ51" s="163"/>
    </row>
    <row r="52" spans="1:52" ht="48.75" customHeight="1">
      <c r="B52" s="67" t="str">
        <f>"(z) Attachment 25 (" &amp; Basic!$B$2 &amp; ") :"</f>
        <v>(z) Attachment 25 () :</v>
      </c>
      <c r="C52" s="68"/>
      <c r="D52" s="1070" t="s">
        <v>727</v>
      </c>
      <c r="E52" s="1070"/>
      <c r="F52" s="1070"/>
      <c r="G52" s="81"/>
      <c r="H52" s="81"/>
      <c r="AB52" s="239"/>
      <c r="AC52" s="240"/>
      <c r="AQ52" s="163"/>
      <c r="AR52" s="163"/>
      <c r="AS52" s="163"/>
      <c r="AT52" s="163"/>
      <c r="AU52" s="163"/>
      <c r="AV52" s="163"/>
      <c r="AW52" s="163"/>
      <c r="AX52" s="163"/>
      <c r="AY52" s="163"/>
      <c r="AZ52" s="163"/>
    </row>
    <row r="53" spans="1:52" ht="57" customHeight="1">
      <c r="B53" s="67" t="str">
        <f>"(aa) Attachment 26 (" &amp; Basic!$B$2 &amp; ") :"</f>
        <v>(aa) Attachment 26 () :</v>
      </c>
      <c r="C53" s="68"/>
      <c r="D53" s="1070" t="s">
        <v>657</v>
      </c>
      <c r="E53" s="1070"/>
      <c r="F53" s="1070"/>
      <c r="G53" s="81"/>
      <c r="H53" s="81"/>
      <c r="AB53" s="239"/>
      <c r="AC53" s="240"/>
      <c r="AQ53" s="163"/>
      <c r="AR53" s="163"/>
      <c r="AS53" s="163"/>
      <c r="AT53" s="163"/>
      <c r="AU53" s="163"/>
      <c r="AV53" s="163"/>
      <c r="AW53" s="163"/>
      <c r="AX53" s="163"/>
      <c r="AY53" s="163"/>
      <c r="AZ53" s="163"/>
    </row>
    <row r="54" spans="1:52" ht="57.75" customHeight="1">
      <c r="B54" s="67" t="str">
        <f>"(bb) Attachment 27 (" &amp; Basic!$B$2 &amp; ") :"</f>
        <v>(bb) Attachment 27 () :</v>
      </c>
      <c r="C54" s="68"/>
      <c r="D54" s="1070" t="s">
        <v>715</v>
      </c>
      <c r="E54" s="1070"/>
      <c r="F54" s="1070"/>
      <c r="G54" s="81"/>
      <c r="H54" s="81"/>
      <c r="AB54" s="239"/>
      <c r="AC54" s="240"/>
      <c r="AQ54" s="163"/>
      <c r="AR54" s="163"/>
      <c r="AS54" s="163"/>
      <c r="AT54" s="163"/>
      <c r="AU54" s="163"/>
      <c r="AV54" s="163"/>
      <c r="AW54" s="163"/>
      <c r="AX54" s="163"/>
      <c r="AY54" s="163"/>
      <c r="AZ54" s="163"/>
    </row>
    <row r="55" spans="1:52" ht="34.5" customHeight="1">
      <c r="A55" s="79">
        <v>2.2000000000000002</v>
      </c>
      <c r="B55" s="1090" t="s">
        <v>496</v>
      </c>
      <c r="C55" s="1090"/>
      <c r="D55" s="1090"/>
      <c r="E55" s="1090"/>
      <c r="F55" s="334"/>
      <c r="G55" s="83"/>
      <c r="H55" s="83"/>
      <c r="AB55" s="239"/>
      <c r="AC55" s="240"/>
      <c r="AQ55" s="163"/>
      <c r="AR55" s="163"/>
      <c r="AS55" s="163"/>
      <c r="AT55" s="163"/>
      <c r="AU55" s="163"/>
      <c r="AV55" s="163"/>
      <c r="AW55" s="163"/>
      <c r="AX55" s="163"/>
      <c r="AY55" s="163"/>
      <c r="AZ55" s="163"/>
    </row>
    <row r="56" spans="1:52" ht="70.5" customHeight="1">
      <c r="A56" s="79"/>
      <c r="B56" s="1088" t="s">
        <v>658</v>
      </c>
      <c r="C56" s="1088"/>
      <c r="D56" s="1088"/>
      <c r="E56" s="1088"/>
      <c r="F56" s="1088"/>
      <c r="G56" s="83"/>
      <c r="H56" s="83"/>
      <c r="AB56" s="239"/>
      <c r="AC56" s="240"/>
      <c r="AQ56" s="163"/>
      <c r="AR56" s="163"/>
      <c r="AS56" s="163"/>
      <c r="AT56" s="163"/>
      <c r="AU56" s="163"/>
      <c r="AV56" s="163"/>
      <c r="AW56" s="163"/>
      <c r="AX56" s="163"/>
      <c r="AY56" s="163"/>
      <c r="AZ56" s="163"/>
    </row>
    <row r="57" spans="1:52" ht="78" customHeight="1">
      <c r="A57" s="79">
        <v>3</v>
      </c>
      <c r="B57" s="1074" t="s">
        <v>67</v>
      </c>
      <c r="C57" s="1074"/>
      <c r="D57" s="1074"/>
      <c r="E57" s="1074"/>
      <c r="F57" s="1074"/>
      <c r="G57" s="83"/>
      <c r="H57" s="83"/>
      <c r="AB57" s="239"/>
      <c r="AC57" s="240"/>
      <c r="AQ57" s="163"/>
      <c r="AR57" s="163"/>
      <c r="AS57" s="163"/>
      <c r="AT57" s="163"/>
      <c r="AU57" s="163"/>
      <c r="AV57" s="163"/>
      <c r="AW57" s="163"/>
      <c r="AX57" s="163"/>
      <c r="AY57" s="163"/>
      <c r="AZ57" s="163"/>
    </row>
    <row r="58" spans="1:52" s="25" customFormat="1" ht="96" customHeight="1">
      <c r="A58" s="79">
        <v>3.1</v>
      </c>
      <c r="B58" s="1074" t="s">
        <v>335</v>
      </c>
      <c r="C58" s="1074"/>
      <c r="D58" s="1074"/>
      <c r="E58" s="1074"/>
      <c r="F58" s="1074"/>
      <c r="G58" s="83"/>
      <c r="H58" s="83"/>
      <c r="I58" s="61"/>
      <c r="J58" s="61"/>
      <c r="K58" s="61"/>
      <c r="L58" s="61"/>
      <c r="M58" s="61"/>
      <c r="N58" s="61"/>
      <c r="O58" s="61"/>
      <c r="P58" s="61"/>
      <c r="Q58" s="61"/>
      <c r="R58" s="61"/>
      <c r="S58" s="61"/>
      <c r="T58" s="61"/>
      <c r="U58" s="61"/>
      <c r="V58" s="61"/>
      <c r="W58" s="61"/>
      <c r="X58" s="61"/>
      <c r="Y58" s="61"/>
      <c r="Z58" s="61"/>
      <c r="AA58" s="61"/>
      <c r="AB58" s="239"/>
      <c r="AC58" s="240"/>
      <c r="AD58" s="236"/>
      <c r="AE58" s="236"/>
      <c r="AF58" s="61"/>
      <c r="AG58" s="61"/>
      <c r="AH58" s="61"/>
      <c r="AI58" s="61"/>
      <c r="AJ58" s="61"/>
      <c r="AK58" s="61"/>
      <c r="AL58" s="61"/>
      <c r="AM58" s="61"/>
      <c r="AN58" s="61"/>
      <c r="AO58" s="61"/>
      <c r="AP58" s="61"/>
      <c r="AQ58" s="160"/>
      <c r="AR58" s="160"/>
      <c r="AS58" s="160"/>
      <c r="AT58" s="160"/>
      <c r="AU58" s="160"/>
      <c r="AV58" s="160"/>
      <c r="AW58" s="160"/>
      <c r="AX58" s="160"/>
      <c r="AY58" s="160"/>
      <c r="AZ58" s="160"/>
    </row>
    <row r="59" spans="1:52" ht="80.25" customHeight="1">
      <c r="A59" s="79">
        <v>3.2</v>
      </c>
      <c r="B59" s="1074" t="s">
        <v>336</v>
      </c>
      <c r="C59" s="1074"/>
      <c r="D59" s="1074"/>
      <c r="E59" s="1074"/>
      <c r="F59" s="1074"/>
      <c r="G59" s="83"/>
      <c r="H59" s="83"/>
      <c r="AB59" s="239"/>
      <c r="AC59" s="240"/>
      <c r="AQ59" s="163"/>
      <c r="AR59" s="163"/>
      <c r="AS59" s="163"/>
      <c r="AT59" s="163"/>
      <c r="AU59" s="163"/>
      <c r="AV59" s="163"/>
      <c r="AW59" s="163"/>
      <c r="AX59" s="163"/>
      <c r="AY59" s="163"/>
      <c r="AZ59" s="163"/>
    </row>
    <row r="60" spans="1:52" ht="83.25" customHeight="1">
      <c r="A60" s="79">
        <v>4</v>
      </c>
      <c r="B60" s="1074" t="s">
        <v>457</v>
      </c>
      <c r="C60" s="1074"/>
      <c r="D60" s="1074"/>
      <c r="E60" s="1074"/>
      <c r="F60" s="1074"/>
      <c r="G60" s="83"/>
      <c r="H60" s="83"/>
      <c r="AB60" s="239"/>
      <c r="AC60" s="240"/>
      <c r="AQ60" s="163"/>
      <c r="AR60" s="163"/>
      <c r="AS60" s="163"/>
      <c r="AT60" s="163"/>
      <c r="AU60" s="163"/>
      <c r="AV60" s="163"/>
      <c r="AW60" s="163"/>
      <c r="AX60" s="163"/>
      <c r="AY60" s="163"/>
      <c r="AZ60" s="163"/>
    </row>
    <row r="61" spans="1:52" ht="59.25" customHeight="1">
      <c r="A61" s="79">
        <v>4.0999999999999996</v>
      </c>
      <c r="B61" s="1074" t="s">
        <v>532</v>
      </c>
      <c r="C61" s="1074"/>
      <c r="D61" s="1074"/>
      <c r="E61" s="1074"/>
      <c r="F61" s="1074"/>
      <c r="G61" s="83"/>
      <c r="H61" s="83"/>
      <c r="AB61" s="239"/>
      <c r="AC61" s="240"/>
      <c r="AQ61" s="163"/>
      <c r="AR61" s="163"/>
      <c r="AS61" s="163"/>
      <c r="AT61" s="163"/>
      <c r="AU61" s="163"/>
      <c r="AV61" s="163"/>
      <c r="AW61" s="163"/>
      <c r="AX61" s="163"/>
      <c r="AY61" s="163"/>
      <c r="AZ61" s="163"/>
    </row>
    <row r="62" spans="1:52" ht="108" customHeight="1">
      <c r="A62" s="79">
        <v>4.2</v>
      </c>
      <c r="B62" s="1074" t="s">
        <v>533</v>
      </c>
      <c r="C62" s="1074"/>
      <c r="D62" s="1074"/>
      <c r="E62" s="1074"/>
      <c r="F62" s="1074"/>
      <c r="G62" s="83"/>
      <c r="H62" s="83"/>
      <c r="AB62" s="239"/>
      <c r="AC62" s="240"/>
      <c r="AQ62" s="163"/>
      <c r="AR62" s="163"/>
      <c r="AS62" s="163"/>
      <c r="AT62" s="163"/>
      <c r="AU62" s="163"/>
      <c r="AV62" s="163"/>
      <c r="AW62" s="163"/>
      <c r="AX62" s="163"/>
      <c r="AY62" s="163"/>
      <c r="AZ62" s="163"/>
    </row>
    <row r="63" spans="1:52" ht="53.25" customHeight="1">
      <c r="A63" s="79">
        <v>4.3</v>
      </c>
      <c r="B63" s="1074" t="s">
        <v>534</v>
      </c>
      <c r="C63" s="1074"/>
      <c r="D63" s="1074"/>
      <c r="E63" s="1074"/>
      <c r="F63" s="1074"/>
      <c r="G63" s="37"/>
      <c r="H63" s="37"/>
      <c r="AB63" s="239"/>
      <c r="AC63" s="240"/>
      <c r="AQ63" s="163"/>
      <c r="AR63" s="163"/>
      <c r="AS63" s="163"/>
      <c r="AT63" s="163"/>
      <c r="AU63" s="163"/>
      <c r="AV63" s="163"/>
      <c r="AW63" s="163"/>
      <c r="AX63" s="163"/>
      <c r="AY63" s="163"/>
      <c r="AZ63" s="163"/>
    </row>
    <row r="64" spans="1:52" s="25" customFormat="1" ht="29.25" customHeight="1">
      <c r="A64" s="62">
        <v>5</v>
      </c>
      <c r="B64" s="1087" t="s">
        <v>68</v>
      </c>
      <c r="C64" s="1087"/>
      <c r="D64" s="1087"/>
      <c r="E64" s="1087"/>
      <c r="F64" s="1087"/>
      <c r="G64" s="83"/>
      <c r="H64" s="83"/>
      <c r="I64" s="61"/>
      <c r="J64" s="61"/>
      <c r="K64" s="61"/>
      <c r="L64" s="61"/>
      <c r="M64" s="61"/>
      <c r="N64" s="61"/>
      <c r="O64" s="61"/>
      <c r="P64" s="61"/>
      <c r="Q64" s="61"/>
      <c r="R64" s="61"/>
      <c r="S64" s="61"/>
      <c r="T64" s="61"/>
      <c r="U64" s="61"/>
      <c r="V64" s="61"/>
      <c r="W64" s="61"/>
      <c r="X64" s="61"/>
      <c r="Y64" s="61"/>
      <c r="Z64" s="61"/>
      <c r="AA64" s="61"/>
      <c r="AB64" s="239"/>
      <c r="AC64" s="240"/>
      <c r="AD64" s="236"/>
      <c r="AE64" s="236"/>
      <c r="AF64" s="61"/>
      <c r="AG64" s="61"/>
      <c r="AH64" s="61"/>
      <c r="AI64" s="61"/>
      <c r="AJ64" s="61"/>
      <c r="AK64" s="61"/>
      <c r="AL64" s="61"/>
      <c r="AM64" s="61"/>
      <c r="AN64" s="61"/>
      <c r="AO64" s="61"/>
      <c r="AP64" s="61"/>
      <c r="AQ64" s="160"/>
      <c r="AR64" s="160"/>
      <c r="AS64" s="160"/>
      <c r="AT64" s="160"/>
      <c r="AU64" s="160"/>
      <c r="AV64" s="160"/>
      <c r="AW64" s="160"/>
      <c r="AX64" s="160"/>
      <c r="AY64" s="160"/>
      <c r="AZ64" s="160"/>
    </row>
    <row r="65" spans="1:52" s="25" customFormat="1" ht="241.5" customHeight="1">
      <c r="A65" s="79">
        <v>5.0999999999999996</v>
      </c>
      <c r="B65" s="1074" t="s">
        <v>535</v>
      </c>
      <c r="C65" s="1074"/>
      <c r="D65" s="1074"/>
      <c r="E65" s="1074"/>
      <c r="F65" s="1074"/>
      <c r="G65" s="61"/>
      <c r="H65" s="61"/>
      <c r="I65" s="61"/>
      <c r="J65" s="213"/>
      <c r="K65" s="213"/>
      <c r="L65" s="213"/>
      <c r="M65" s="213"/>
      <c r="N65" s="213"/>
      <c r="O65" s="213"/>
      <c r="P65" s="213"/>
      <c r="Q65" s="213"/>
      <c r="R65" s="213"/>
      <c r="S65" s="213"/>
      <c r="T65" s="213"/>
      <c r="U65" s="213"/>
      <c r="V65" s="213"/>
      <c r="W65" s="213"/>
      <c r="X65" s="213"/>
      <c r="Y65" s="213"/>
      <c r="Z65" s="213"/>
      <c r="AA65" s="213"/>
      <c r="AB65" s="65"/>
      <c r="AC65" s="240"/>
      <c r="AD65" s="236"/>
      <c r="AE65" s="236"/>
      <c r="AF65" s="61"/>
      <c r="AG65" s="61"/>
      <c r="AH65" s="61"/>
      <c r="AI65" s="61"/>
      <c r="AJ65" s="61"/>
      <c r="AK65" s="61"/>
      <c r="AL65" s="61"/>
      <c r="AM65" s="61"/>
      <c r="AN65" s="61"/>
      <c r="AO65" s="61"/>
      <c r="AP65" s="61"/>
      <c r="AQ65" s="160"/>
      <c r="AR65" s="160"/>
      <c r="AS65" s="160"/>
      <c r="AT65" s="160"/>
      <c r="AU65" s="160"/>
      <c r="AV65" s="160"/>
      <c r="AW65" s="160"/>
      <c r="AX65" s="160"/>
      <c r="AY65" s="160"/>
      <c r="AZ65" s="160"/>
    </row>
    <row r="66" spans="1:52" s="25" customFormat="1" ht="48" customHeight="1">
      <c r="A66" s="79">
        <v>6</v>
      </c>
      <c r="B66" s="1074" t="s">
        <v>69</v>
      </c>
      <c r="C66" s="1074"/>
      <c r="D66" s="1074"/>
      <c r="E66" s="1074"/>
      <c r="F66" s="1074"/>
      <c r="G66" s="61"/>
      <c r="H66" s="61"/>
      <c r="I66" s="61"/>
      <c r="J66" s="213"/>
      <c r="K66" s="213"/>
      <c r="L66" s="213"/>
      <c r="M66" s="213"/>
      <c r="N66" s="213"/>
      <c r="O66" s="213"/>
      <c r="P66" s="213"/>
      <c r="Q66" s="213"/>
      <c r="R66" s="213"/>
      <c r="S66" s="213"/>
      <c r="T66" s="213"/>
      <c r="U66" s="213"/>
      <c r="V66" s="213"/>
      <c r="W66" s="213"/>
      <c r="X66" s="213"/>
      <c r="Y66" s="213"/>
      <c r="Z66" s="213"/>
      <c r="AA66" s="213"/>
      <c r="AB66" s="65"/>
      <c r="AC66" s="240"/>
      <c r="AD66" s="236"/>
      <c r="AE66" s="236"/>
      <c r="AF66" s="61"/>
      <c r="AG66" s="61"/>
      <c r="AH66" s="61"/>
      <c r="AI66" s="61"/>
      <c r="AJ66" s="61"/>
      <c r="AK66" s="61"/>
      <c r="AL66" s="61"/>
      <c r="AM66" s="61"/>
      <c r="AN66" s="61"/>
      <c r="AO66" s="61"/>
      <c r="AP66" s="61"/>
      <c r="AQ66" s="160"/>
      <c r="AR66" s="160"/>
      <c r="AS66" s="160"/>
      <c r="AT66" s="160"/>
      <c r="AU66" s="160"/>
      <c r="AV66" s="160"/>
      <c r="AW66" s="160"/>
      <c r="AX66" s="160"/>
      <c r="AY66" s="160"/>
      <c r="AZ66" s="160"/>
    </row>
    <row r="67" spans="1:52" s="25" customFormat="1" ht="26.1" customHeight="1">
      <c r="A67" s="62"/>
      <c r="B67" s="54" t="s">
        <v>361</v>
      </c>
      <c r="C67" s="33" t="s">
        <v>70</v>
      </c>
      <c r="D67" s="30"/>
      <c r="E67" s="77" t="s">
        <v>71</v>
      </c>
      <c r="G67" s="61"/>
      <c r="H67" s="61"/>
      <c r="I67" s="61"/>
      <c r="J67" s="61"/>
      <c r="K67" s="61"/>
      <c r="L67" s="61"/>
      <c r="M67" s="61"/>
      <c r="N67" s="61"/>
      <c r="O67" s="61"/>
      <c r="P67" s="61"/>
      <c r="Q67" s="61"/>
      <c r="R67" s="61"/>
      <c r="S67" s="61"/>
      <c r="T67" s="61"/>
      <c r="U67" s="61"/>
      <c r="V67" s="61"/>
      <c r="W67" s="61"/>
      <c r="X67" s="61"/>
      <c r="Y67" s="61"/>
      <c r="Z67" s="61"/>
      <c r="AA67" s="61"/>
      <c r="AB67" s="65"/>
      <c r="AC67" s="240"/>
      <c r="AD67" s="236"/>
      <c r="AE67" s="236"/>
      <c r="AF67" s="61"/>
      <c r="AG67" s="61"/>
      <c r="AH67" s="61"/>
      <c r="AI67" s="61"/>
      <c r="AJ67" s="61"/>
      <c r="AK67" s="61"/>
      <c r="AL67" s="61"/>
      <c r="AM67" s="61"/>
      <c r="AN67" s="61"/>
      <c r="AO67" s="61"/>
      <c r="AP67" s="61"/>
      <c r="AQ67" s="160"/>
      <c r="AR67" s="160"/>
      <c r="AS67" s="160"/>
      <c r="AT67" s="160"/>
      <c r="AU67" s="160"/>
      <c r="AV67" s="160"/>
      <c r="AW67" s="160"/>
      <c r="AX67" s="160"/>
      <c r="AY67" s="160"/>
      <c r="AZ67" s="160"/>
    </row>
    <row r="68" spans="1:52" s="25" customFormat="1" ht="26.1" customHeight="1">
      <c r="A68" s="62"/>
      <c r="B68" s="54" t="s">
        <v>362</v>
      </c>
      <c r="C68" s="33" t="s">
        <v>537</v>
      </c>
      <c r="D68" s="30"/>
      <c r="E68" s="77" t="s">
        <v>538</v>
      </c>
      <c r="G68" s="61"/>
      <c r="H68" s="61"/>
      <c r="I68" s="61"/>
      <c r="J68" s="61"/>
      <c r="K68" s="61"/>
      <c r="L68" s="61"/>
      <c r="M68" s="61"/>
      <c r="N68" s="61"/>
      <c r="O68" s="61"/>
      <c r="P68" s="61"/>
      <c r="Q68" s="61"/>
      <c r="R68" s="61"/>
      <c r="S68" s="61"/>
      <c r="T68" s="61"/>
      <c r="U68" s="61"/>
      <c r="V68" s="61"/>
      <c r="W68" s="61"/>
      <c r="X68" s="61"/>
      <c r="Y68" s="61"/>
      <c r="Z68" s="61"/>
      <c r="AA68" s="61"/>
      <c r="AB68" s="65"/>
      <c r="AC68" s="240"/>
      <c r="AD68" s="236"/>
      <c r="AE68" s="236"/>
      <c r="AF68" s="61"/>
      <c r="AG68" s="61"/>
      <c r="AH68" s="61"/>
      <c r="AI68" s="61"/>
      <c r="AJ68" s="61"/>
      <c r="AK68" s="61"/>
      <c r="AL68" s="61"/>
      <c r="AM68" s="61"/>
      <c r="AN68" s="61"/>
      <c r="AO68" s="61"/>
      <c r="AP68" s="61"/>
      <c r="AQ68" s="160"/>
      <c r="AR68" s="160"/>
      <c r="AS68" s="160"/>
      <c r="AT68" s="160"/>
      <c r="AU68" s="160"/>
      <c r="AV68" s="160"/>
      <c r="AW68" s="160"/>
      <c r="AX68" s="160"/>
      <c r="AY68" s="160"/>
      <c r="AZ68" s="160"/>
    </row>
    <row r="69" spans="1:52" s="25" customFormat="1" ht="26.1" customHeight="1">
      <c r="A69" s="62"/>
      <c r="B69" s="54" t="s">
        <v>634</v>
      </c>
      <c r="C69" s="33" t="s">
        <v>72</v>
      </c>
      <c r="D69" s="30"/>
      <c r="E69" s="77" t="s">
        <v>73</v>
      </c>
      <c r="G69" s="61"/>
      <c r="H69" s="61"/>
      <c r="I69" s="61"/>
      <c r="J69" s="213"/>
      <c r="K69" s="213"/>
      <c r="L69" s="213"/>
      <c r="M69" s="213"/>
      <c r="N69" s="213"/>
      <c r="O69" s="213"/>
      <c r="P69" s="213"/>
      <c r="Q69" s="213"/>
      <c r="R69" s="213"/>
      <c r="S69" s="213"/>
      <c r="T69" s="213"/>
      <c r="U69" s="213"/>
      <c r="V69" s="213"/>
      <c r="W69" s="213"/>
      <c r="X69" s="213"/>
      <c r="Y69" s="213"/>
      <c r="Z69" s="213"/>
      <c r="AA69" s="213"/>
      <c r="AB69" s="65"/>
      <c r="AC69" s="240"/>
      <c r="AD69" s="236"/>
      <c r="AE69" s="236"/>
      <c r="AF69" s="61"/>
      <c r="AG69" s="61"/>
      <c r="AH69" s="61"/>
      <c r="AI69" s="61"/>
      <c r="AJ69" s="61"/>
      <c r="AK69" s="61"/>
      <c r="AL69" s="61"/>
      <c r="AM69" s="61"/>
      <c r="AN69" s="61"/>
      <c r="AO69" s="61"/>
      <c r="AP69" s="61"/>
      <c r="AQ69" s="160"/>
      <c r="AR69" s="160"/>
      <c r="AS69" s="160"/>
      <c r="AT69" s="160"/>
      <c r="AU69" s="160"/>
      <c r="AV69" s="160"/>
      <c r="AW69" s="160"/>
      <c r="AX69" s="160"/>
      <c r="AY69" s="160"/>
      <c r="AZ69" s="160"/>
    </row>
    <row r="70" spans="1:52" s="25" customFormat="1" ht="26.1" customHeight="1">
      <c r="A70" s="62"/>
      <c r="B70" s="54" t="s">
        <v>364</v>
      </c>
      <c r="C70" s="33" t="s">
        <v>74</v>
      </c>
      <c r="D70" s="30"/>
      <c r="E70" s="77" t="s">
        <v>75</v>
      </c>
      <c r="G70" s="61"/>
      <c r="H70" s="61"/>
      <c r="I70" s="61"/>
      <c r="J70" s="61"/>
      <c r="K70" s="61"/>
      <c r="L70" s="61"/>
      <c r="M70" s="61"/>
      <c r="N70" s="61"/>
      <c r="O70" s="61"/>
      <c r="P70" s="61"/>
      <c r="Q70" s="61"/>
      <c r="R70" s="61"/>
      <c r="S70" s="61"/>
      <c r="T70" s="61"/>
      <c r="U70" s="61"/>
      <c r="V70" s="61"/>
      <c r="W70" s="61"/>
      <c r="X70" s="61"/>
      <c r="Y70" s="61"/>
      <c r="Z70" s="61"/>
      <c r="AA70" s="61"/>
      <c r="AB70" s="65"/>
      <c r="AC70" s="240"/>
      <c r="AD70" s="236"/>
      <c r="AE70" s="236"/>
      <c r="AF70" s="61"/>
      <c r="AG70" s="61"/>
      <c r="AH70" s="61"/>
      <c r="AI70" s="61"/>
      <c r="AJ70" s="61"/>
      <c r="AK70" s="61"/>
      <c r="AL70" s="61"/>
      <c r="AM70" s="61"/>
      <c r="AN70" s="61"/>
      <c r="AO70" s="61"/>
      <c r="AP70" s="61"/>
      <c r="AQ70" s="160"/>
      <c r="AR70" s="160"/>
      <c r="AS70" s="160"/>
      <c r="AT70" s="160"/>
      <c r="AU70" s="160"/>
      <c r="AV70" s="160"/>
      <c r="AW70" s="160"/>
      <c r="AX70" s="160"/>
      <c r="AY70" s="160"/>
      <c r="AZ70" s="160"/>
    </row>
    <row r="71" spans="1:52" s="25" customFormat="1" ht="26.1" customHeight="1">
      <c r="A71" s="62"/>
      <c r="B71" s="54" t="s">
        <v>76</v>
      </c>
      <c r="C71" s="33" t="s">
        <v>77</v>
      </c>
      <c r="D71" s="30"/>
      <c r="E71" s="77" t="s">
        <v>78</v>
      </c>
      <c r="G71" s="61"/>
      <c r="H71" s="61"/>
      <c r="I71" s="61"/>
      <c r="J71" s="61"/>
      <c r="K71" s="61"/>
      <c r="L71" s="61"/>
      <c r="M71" s="61"/>
      <c r="N71" s="61"/>
      <c r="O71" s="61"/>
      <c r="P71" s="61"/>
      <c r="Q71" s="61"/>
      <c r="R71" s="61"/>
      <c r="S71" s="61"/>
      <c r="T71" s="61"/>
      <c r="U71" s="61"/>
      <c r="V71" s="61"/>
      <c r="W71" s="61"/>
      <c r="X71" s="61"/>
      <c r="Y71" s="61"/>
      <c r="Z71" s="61"/>
      <c r="AA71" s="61"/>
      <c r="AB71" s="65"/>
      <c r="AC71" s="240"/>
      <c r="AD71" s="236"/>
      <c r="AE71" s="236"/>
      <c r="AF71" s="61"/>
      <c r="AG71" s="61"/>
      <c r="AH71" s="61"/>
      <c r="AI71" s="61"/>
      <c r="AJ71" s="61"/>
      <c r="AK71" s="61"/>
      <c r="AL71" s="61"/>
      <c r="AM71" s="61"/>
      <c r="AN71" s="61"/>
      <c r="AO71" s="61"/>
      <c r="AP71" s="61"/>
      <c r="AQ71" s="160"/>
      <c r="AR71" s="160"/>
      <c r="AS71" s="160"/>
      <c r="AT71" s="160"/>
      <c r="AU71" s="160"/>
      <c r="AV71" s="160"/>
      <c r="AW71" s="160"/>
      <c r="AX71" s="160"/>
      <c r="AY71" s="160"/>
      <c r="AZ71" s="160"/>
    </row>
    <row r="72" spans="1:52" ht="26.1" customHeight="1">
      <c r="A72" s="62"/>
      <c r="B72" s="54" t="s">
        <v>79</v>
      </c>
      <c r="C72" s="33" t="s">
        <v>80</v>
      </c>
      <c r="E72" s="77" t="s">
        <v>81</v>
      </c>
      <c r="F72" s="25"/>
      <c r="G72" s="213"/>
      <c r="H72" s="213"/>
      <c r="J72" s="213"/>
      <c r="K72" s="213"/>
      <c r="L72" s="213"/>
      <c r="M72" s="213"/>
      <c r="N72" s="213"/>
      <c r="O72" s="213"/>
      <c r="P72" s="213"/>
      <c r="Q72" s="213"/>
      <c r="R72" s="213"/>
      <c r="S72" s="213"/>
      <c r="T72" s="213"/>
      <c r="U72" s="213"/>
      <c r="V72" s="213"/>
      <c r="W72" s="213"/>
      <c r="X72" s="213"/>
      <c r="Y72" s="213"/>
      <c r="Z72" s="213"/>
      <c r="AA72" s="213"/>
      <c r="AB72" s="65"/>
      <c r="AC72" s="240"/>
      <c r="AQ72" s="163"/>
      <c r="AR72" s="163"/>
      <c r="AS72" s="163"/>
      <c r="AT72" s="163"/>
      <c r="AU72" s="163"/>
      <c r="AV72" s="163"/>
      <c r="AW72" s="163"/>
      <c r="AX72" s="163"/>
      <c r="AY72" s="163"/>
      <c r="AZ72" s="163"/>
    </row>
    <row r="73" spans="1:52" ht="26.1" customHeight="1">
      <c r="A73" s="62"/>
      <c r="B73" s="54" t="s">
        <v>82</v>
      </c>
      <c r="C73" s="33" t="s">
        <v>83</v>
      </c>
      <c r="E73" s="77" t="s">
        <v>84</v>
      </c>
      <c r="F73" s="25"/>
      <c r="G73" s="213"/>
      <c r="H73" s="213"/>
      <c r="J73" s="213"/>
      <c r="K73" s="213"/>
      <c r="L73" s="213"/>
      <c r="M73" s="213"/>
      <c r="N73" s="213"/>
      <c r="O73" s="213"/>
      <c r="P73" s="213"/>
      <c r="Q73" s="213"/>
      <c r="R73" s="213"/>
      <c r="S73" s="213"/>
      <c r="T73" s="213"/>
      <c r="U73" s="213"/>
      <c r="V73" s="213"/>
      <c r="W73" s="213"/>
      <c r="X73" s="213"/>
      <c r="Y73" s="213"/>
      <c r="Z73" s="213"/>
      <c r="AA73" s="213"/>
      <c r="AB73" s="65"/>
      <c r="AC73" s="240"/>
      <c r="AQ73" s="163"/>
      <c r="AR73" s="163"/>
      <c r="AS73" s="163"/>
      <c r="AT73" s="163"/>
      <c r="AU73" s="163"/>
      <c r="AV73" s="163"/>
      <c r="AW73" s="163"/>
      <c r="AX73" s="163"/>
      <c r="AY73" s="163"/>
      <c r="AZ73" s="163"/>
    </row>
    <row r="74" spans="1:52" ht="26.1" customHeight="1">
      <c r="A74" s="54"/>
      <c r="B74" s="54" t="s">
        <v>85</v>
      </c>
      <c r="C74" s="33" t="s">
        <v>86</v>
      </c>
      <c r="E74" s="77" t="s">
        <v>87</v>
      </c>
      <c r="F74" s="26"/>
      <c r="G74" s="213"/>
      <c r="H74" s="213"/>
      <c r="J74" s="213"/>
      <c r="K74" s="213"/>
      <c r="L74" s="213"/>
      <c r="M74" s="213"/>
      <c r="N74" s="213"/>
      <c r="O74" s="213"/>
      <c r="P74" s="213"/>
      <c r="Q74" s="213"/>
      <c r="R74" s="213"/>
      <c r="S74" s="213"/>
      <c r="T74" s="213"/>
      <c r="U74" s="213"/>
      <c r="V74" s="213"/>
      <c r="W74" s="213"/>
      <c r="X74" s="213"/>
      <c r="Y74" s="213"/>
      <c r="Z74" s="213"/>
      <c r="AA74" s="213"/>
      <c r="AB74" s="65"/>
      <c r="AC74" s="240"/>
      <c r="AQ74" s="163"/>
      <c r="AR74" s="163"/>
      <c r="AS74" s="163"/>
      <c r="AT74" s="163"/>
      <c r="AU74" s="163"/>
      <c r="AV74" s="163"/>
      <c r="AW74" s="163"/>
      <c r="AX74" s="163"/>
      <c r="AY74" s="163"/>
      <c r="AZ74" s="163"/>
    </row>
    <row r="75" spans="1:52" ht="26.1" customHeight="1">
      <c r="A75" s="54"/>
      <c r="B75" s="54" t="s">
        <v>21</v>
      </c>
      <c r="C75" s="33" t="s">
        <v>88</v>
      </c>
      <c r="E75" s="77" t="s">
        <v>89</v>
      </c>
      <c r="F75" s="26"/>
      <c r="G75" s="213"/>
      <c r="H75" s="213"/>
      <c r="J75" s="213"/>
      <c r="K75" s="213"/>
      <c r="L75" s="213"/>
      <c r="M75" s="213"/>
      <c r="N75" s="213"/>
      <c r="O75" s="213"/>
      <c r="P75" s="213"/>
      <c r="Q75" s="213"/>
      <c r="R75" s="213"/>
      <c r="S75" s="213"/>
      <c r="T75" s="213"/>
      <c r="U75" s="213"/>
      <c r="V75" s="213"/>
      <c r="W75" s="213"/>
      <c r="X75" s="213"/>
      <c r="Y75" s="213"/>
      <c r="Z75" s="213"/>
      <c r="AA75" s="213"/>
      <c r="AB75" s="65"/>
      <c r="AC75" s="240"/>
      <c r="AQ75" s="163"/>
      <c r="AR75" s="163"/>
      <c r="AS75" s="163"/>
      <c r="AT75" s="163"/>
      <c r="AU75" s="163"/>
      <c r="AV75" s="163"/>
      <c r="AW75" s="163"/>
      <c r="AX75" s="163"/>
      <c r="AY75" s="163"/>
      <c r="AZ75" s="163"/>
    </row>
    <row r="76" spans="1:52" ht="26.1" customHeight="1">
      <c r="A76" s="54"/>
      <c r="B76" s="54" t="s">
        <v>90</v>
      </c>
      <c r="C76" s="33" t="s">
        <v>91</v>
      </c>
      <c r="E76" s="77" t="s">
        <v>92</v>
      </c>
      <c r="F76" s="26"/>
      <c r="G76" s="213"/>
      <c r="H76" s="213"/>
      <c r="J76" s="213"/>
      <c r="K76" s="213"/>
      <c r="L76" s="213"/>
      <c r="M76" s="213"/>
      <c r="N76" s="213"/>
      <c r="O76" s="213"/>
      <c r="P76" s="213"/>
      <c r="Q76" s="213"/>
      <c r="R76" s="213"/>
      <c r="S76" s="213"/>
      <c r="T76" s="213"/>
      <c r="U76" s="213"/>
      <c r="V76" s="213"/>
      <c r="W76" s="213"/>
      <c r="X76" s="213"/>
      <c r="Y76" s="213"/>
      <c r="Z76" s="213"/>
      <c r="AA76" s="213"/>
      <c r="AB76" s="65"/>
      <c r="AC76" s="240"/>
      <c r="AQ76" s="163"/>
      <c r="AR76" s="163"/>
      <c r="AS76" s="163"/>
      <c r="AT76" s="163"/>
      <c r="AU76" s="163"/>
      <c r="AV76" s="163"/>
      <c r="AW76" s="163"/>
      <c r="AX76" s="163"/>
      <c r="AY76" s="163"/>
      <c r="AZ76" s="163"/>
    </row>
    <row r="77" spans="1:52" ht="41.25" customHeight="1">
      <c r="A77" s="54"/>
      <c r="B77" s="54" t="s">
        <v>93</v>
      </c>
      <c r="C77" s="33" t="s">
        <v>94</v>
      </c>
      <c r="E77" s="77" t="s">
        <v>95</v>
      </c>
      <c r="F77" s="26"/>
      <c r="G77" s="213"/>
      <c r="H77" s="213"/>
      <c r="AB77" s="239"/>
      <c r="AC77" s="240"/>
      <c r="AQ77" s="163"/>
      <c r="AR77" s="163"/>
      <c r="AS77" s="163"/>
      <c r="AT77" s="163"/>
      <c r="AU77" s="163"/>
      <c r="AV77" s="163"/>
      <c r="AW77" s="163"/>
      <c r="AX77" s="163"/>
      <c r="AY77" s="163"/>
      <c r="AZ77" s="163"/>
    </row>
    <row r="78" spans="1:52" ht="38.25" customHeight="1">
      <c r="A78" s="54"/>
      <c r="B78" s="54" t="s">
        <v>96</v>
      </c>
      <c r="C78" s="33" t="s">
        <v>97</v>
      </c>
      <c r="E78" s="77" t="s">
        <v>98</v>
      </c>
      <c r="F78" s="26"/>
      <c r="G78" s="83"/>
      <c r="H78" s="83"/>
      <c r="AB78" s="239"/>
      <c r="AC78" s="240"/>
      <c r="AQ78" s="163"/>
      <c r="AR78" s="163"/>
      <c r="AS78" s="163"/>
      <c r="AT78" s="163"/>
      <c r="AU78" s="163"/>
      <c r="AV78" s="163"/>
      <c r="AW78" s="163"/>
      <c r="AX78" s="163"/>
      <c r="AY78" s="163"/>
      <c r="AZ78" s="163"/>
    </row>
    <row r="79" spans="1:52" ht="38.25" customHeight="1">
      <c r="A79" s="54"/>
      <c r="B79" s="79" t="s">
        <v>100</v>
      </c>
      <c r="C79" s="1019" t="s">
        <v>729</v>
      </c>
      <c r="D79" s="1019"/>
      <c r="E79" s="77" t="s">
        <v>730</v>
      </c>
      <c r="F79" s="26"/>
      <c r="G79" s="83"/>
      <c r="H79" s="83"/>
      <c r="AB79" s="239"/>
      <c r="AC79" s="240"/>
      <c r="AQ79" s="163"/>
      <c r="AR79" s="163"/>
      <c r="AS79" s="163"/>
      <c r="AT79" s="163"/>
      <c r="AU79" s="163"/>
      <c r="AV79" s="163"/>
      <c r="AW79" s="163"/>
      <c r="AX79" s="163"/>
      <c r="AY79" s="163"/>
      <c r="AZ79" s="163"/>
    </row>
    <row r="80" spans="1:52" ht="51.75" customHeight="1">
      <c r="B80" s="79" t="s">
        <v>728</v>
      </c>
      <c r="C80" s="1019" t="s">
        <v>101</v>
      </c>
      <c r="D80" s="1019"/>
      <c r="E80" s="84" t="s">
        <v>99</v>
      </c>
      <c r="F80" s="26"/>
      <c r="G80" s="83"/>
      <c r="H80" s="83"/>
      <c r="AB80" s="239"/>
      <c r="AC80" s="240"/>
      <c r="AQ80" s="163"/>
      <c r="AR80" s="163"/>
      <c r="AS80" s="163"/>
      <c r="AT80" s="163"/>
      <c r="AU80" s="163"/>
      <c r="AV80" s="163"/>
      <c r="AW80" s="163"/>
      <c r="AX80" s="163"/>
      <c r="AY80" s="163"/>
      <c r="AZ80" s="163"/>
    </row>
    <row r="81" spans="1:52" ht="47.25" customHeight="1">
      <c r="B81" s="1074" t="s">
        <v>102</v>
      </c>
      <c r="C81" s="1074"/>
      <c r="D81" s="1074"/>
      <c r="E81" s="1074"/>
      <c r="F81" s="1074"/>
      <c r="G81" s="83"/>
      <c r="H81" s="83"/>
      <c r="AB81" s="239"/>
      <c r="AC81" s="240"/>
      <c r="AQ81" s="163"/>
      <c r="AR81" s="163"/>
      <c r="AS81" s="163"/>
      <c r="AT81" s="163"/>
      <c r="AU81" s="163"/>
      <c r="AV81" s="163"/>
      <c r="AW81" s="163"/>
      <c r="AX81" s="163"/>
      <c r="AY81" s="163"/>
      <c r="AZ81" s="163"/>
    </row>
    <row r="82" spans="1:52" ht="60.75" customHeight="1">
      <c r="A82" s="79">
        <v>7</v>
      </c>
      <c r="B82" s="1074" t="s">
        <v>104</v>
      </c>
      <c r="C82" s="1074"/>
      <c r="D82" s="1074"/>
      <c r="E82" s="1074"/>
      <c r="F82" s="1074"/>
      <c r="G82" s="83"/>
      <c r="H82" s="83"/>
      <c r="AB82" s="239"/>
      <c r="AC82" s="240"/>
      <c r="AQ82" s="163"/>
      <c r="AR82" s="163"/>
      <c r="AS82" s="163"/>
      <c r="AT82" s="163"/>
      <c r="AU82" s="163"/>
      <c r="AV82" s="163"/>
      <c r="AW82" s="163"/>
      <c r="AX82" s="163"/>
      <c r="AY82" s="163"/>
      <c r="AZ82" s="163"/>
    </row>
    <row r="83" spans="1:52" ht="51.75" customHeight="1">
      <c r="A83" s="79">
        <v>8</v>
      </c>
      <c r="B83" s="1074" t="s">
        <v>105</v>
      </c>
      <c r="C83" s="1074"/>
      <c r="D83" s="1074"/>
      <c r="E83" s="1074"/>
      <c r="F83" s="1074"/>
      <c r="G83" s="83"/>
      <c r="H83" s="83"/>
      <c r="AB83" s="239"/>
      <c r="AC83" s="240"/>
      <c r="AQ83" s="163"/>
      <c r="AR83" s="163"/>
      <c r="AS83" s="163"/>
      <c r="AT83" s="163"/>
      <c r="AU83" s="163"/>
      <c r="AV83" s="163"/>
      <c r="AW83" s="163"/>
      <c r="AX83" s="163"/>
      <c r="AY83" s="163"/>
      <c r="AZ83" s="163"/>
    </row>
    <row r="84" spans="1:52" ht="60.75" customHeight="1">
      <c r="A84" s="79">
        <v>9</v>
      </c>
      <c r="B84" s="1074" t="s">
        <v>106</v>
      </c>
      <c r="C84" s="1074"/>
      <c r="D84" s="1074"/>
      <c r="E84" s="1074"/>
      <c r="F84" s="1074"/>
      <c r="G84" s="83"/>
      <c r="H84" s="83"/>
      <c r="AB84" s="239"/>
      <c r="AC84" s="240"/>
      <c r="AQ84" s="163"/>
      <c r="AR84" s="163"/>
      <c r="AS84" s="163"/>
      <c r="AT84" s="163"/>
      <c r="AU84" s="163"/>
      <c r="AV84" s="163"/>
      <c r="AW84" s="163"/>
      <c r="AX84" s="163"/>
      <c r="AY84" s="163"/>
      <c r="AZ84" s="163"/>
    </row>
    <row r="85" spans="1:52" ht="58.5" customHeight="1">
      <c r="A85" s="79">
        <v>10</v>
      </c>
      <c r="B85" s="1074" t="s">
        <v>107</v>
      </c>
      <c r="C85" s="1074"/>
      <c r="D85" s="1074"/>
      <c r="E85" s="1074"/>
      <c r="F85" s="1074"/>
      <c r="G85" s="83"/>
      <c r="H85" s="83"/>
      <c r="AB85" s="239"/>
      <c r="AC85" s="240"/>
      <c r="AQ85" s="163"/>
      <c r="AR85" s="163"/>
      <c r="AS85" s="163"/>
      <c r="AT85" s="163"/>
      <c r="AU85" s="163"/>
      <c r="AV85" s="163"/>
      <c r="AW85" s="163"/>
      <c r="AX85" s="163"/>
      <c r="AY85" s="163"/>
      <c r="AZ85" s="163"/>
    </row>
    <row r="86" spans="1:52" ht="45" customHeight="1">
      <c r="A86" s="79">
        <v>11</v>
      </c>
      <c r="B86" s="1074" t="s">
        <v>108</v>
      </c>
      <c r="C86" s="1074"/>
      <c r="D86" s="1074"/>
      <c r="E86" s="1074"/>
      <c r="F86" s="1074"/>
      <c r="G86" s="66"/>
      <c r="H86" s="66"/>
      <c r="AB86" s="239"/>
      <c r="AC86" s="240"/>
      <c r="AQ86" s="163"/>
      <c r="AR86" s="163"/>
      <c r="AS86" s="163"/>
      <c r="AT86" s="163"/>
      <c r="AU86" s="163"/>
      <c r="AV86" s="163"/>
      <c r="AW86" s="163"/>
      <c r="AX86" s="163"/>
      <c r="AY86" s="163"/>
      <c r="AZ86" s="163"/>
    </row>
    <row r="87" spans="1:52" ht="47.25" customHeight="1">
      <c r="A87" s="79">
        <v>12</v>
      </c>
      <c r="B87" s="1074" t="s">
        <v>109</v>
      </c>
      <c r="C87" s="1074"/>
      <c r="D87" s="1074"/>
      <c r="E87" s="1074"/>
      <c r="F87" s="1074"/>
      <c r="G87" s="66"/>
      <c r="H87" s="66"/>
      <c r="AB87" s="239"/>
      <c r="AC87" s="240"/>
      <c r="AQ87" s="163"/>
      <c r="AR87" s="163"/>
      <c r="AS87" s="163"/>
      <c r="AT87" s="163"/>
      <c r="AU87" s="163"/>
      <c r="AV87" s="163"/>
      <c r="AW87" s="163"/>
      <c r="AX87" s="163"/>
      <c r="AY87" s="163"/>
      <c r="AZ87" s="163"/>
    </row>
    <row r="88" spans="1:52" ht="35.1" customHeight="1">
      <c r="A88" s="62"/>
      <c r="B88" s="893" t="s">
        <v>568</v>
      </c>
      <c r="C88" s="893"/>
      <c r="D88" s="893" t="s">
        <v>110</v>
      </c>
      <c r="E88" s="893"/>
      <c r="F88" s="47" t="s">
        <v>569</v>
      </c>
      <c r="G88" s="66"/>
      <c r="H88" s="66"/>
      <c r="AB88" s="239"/>
      <c r="AC88" s="240"/>
      <c r="AQ88" s="163"/>
      <c r="AR88" s="163"/>
      <c r="AS88" s="163"/>
      <c r="AT88" s="163"/>
      <c r="AU88" s="163"/>
      <c r="AV88" s="163"/>
      <c r="AW88" s="163"/>
      <c r="AX88" s="163"/>
      <c r="AY88" s="163"/>
      <c r="AZ88" s="163"/>
    </row>
    <row r="89" spans="1:52" ht="29.25" customHeight="1">
      <c r="A89" s="62"/>
      <c r="B89" s="1083"/>
      <c r="C89" s="1083"/>
      <c r="D89" s="897"/>
      <c r="E89" s="897"/>
      <c r="F89" s="93"/>
      <c r="G89" s="66"/>
      <c r="H89" s="66"/>
      <c r="AB89" s="239"/>
      <c r="AC89" s="240"/>
      <c r="AQ89" s="163"/>
      <c r="AR89" s="163"/>
      <c r="AS89" s="163"/>
      <c r="AT89" s="163"/>
      <c r="AU89" s="163"/>
      <c r="AV89" s="163"/>
      <c r="AW89" s="163"/>
      <c r="AX89" s="163"/>
      <c r="AY89" s="163"/>
      <c r="AZ89" s="163"/>
    </row>
    <row r="90" spans="1:52" ht="29.25" customHeight="1">
      <c r="A90" s="62"/>
      <c r="B90" s="1083"/>
      <c r="C90" s="1083"/>
      <c r="D90" s="897"/>
      <c r="E90" s="897"/>
      <c r="F90" s="93"/>
      <c r="G90" s="66"/>
      <c r="H90" s="66"/>
      <c r="AB90" s="239"/>
      <c r="AC90" s="240"/>
      <c r="AQ90" s="163"/>
      <c r="AR90" s="163"/>
      <c r="AS90" s="163"/>
      <c r="AT90" s="163"/>
      <c r="AU90" s="163"/>
      <c r="AV90" s="163"/>
      <c r="AW90" s="163"/>
      <c r="AX90" s="163"/>
      <c r="AY90" s="163"/>
      <c r="AZ90" s="163"/>
    </row>
    <row r="91" spans="1:52" ht="29.25" customHeight="1">
      <c r="A91" s="62"/>
      <c r="B91" s="1083"/>
      <c r="C91" s="1083"/>
      <c r="D91" s="897"/>
      <c r="E91" s="897"/>
      <c r="F91" s="93"/>
      <c r="G91" s="83"/>
      <c r="H91" s="83"/>
      <c r="AB91" s="239"/>
      <c r="AC91" s="240"/>
      <c r="AQ91" s="163"/>
      <c r="AR91" s="163"/>
      <c r="AS91" s="163"/>
      <c r="AT91" s="163"/>
      <c r="AU91" s="163"/>
      <c r="AV91" s="163"/>
      <c r="AW91" s="163"/>
      <c r="AX91" s="163"/>
      <c r="AY91" s="163"/>
      <c r="AZ91" s="163"/>
    </row>
    <row r="92" spans="1:52" ht="42" customHeight="1">
      <c r="A92" s="62"/>
      <c r="B92" s="629" t="s">
        <v>305</v>
      </c>
      <c r="C92" s="629"/>
      <c r="D92" s="1065"/>
      <c r="E92" s="1065"/>
      <c r="F92" s="66"/>
      <c r="G92" s="83"/>
      <c r="H92" s="83"/>
      <c r="AB92" s="239"/>
      <c r="AC92" s="240"/>
      <c r="AQ92" s="163"/>
      <c r="AR92" s="163"/>
      <c r="AS92" s="163"/>
      <c r="AT92" s="163"/>
      <c r="AU92" s="163"/>
      <c r="AV92" s="163"/>
      <c r="AW92" s="163"/>
      <c r="AX92" s="163"/>
      <c r="AY92" s="163"/>
      <c r="AZ92" s="163"/>
    </row>
    <row r="93" spans="1:52" ht="80.25" customHeight="1">
      <c r="A93" s="79">
        <v>13</v>
      </c>
      <c r="B93" s="1074" t="s">
        <v>337</v>
      </c>
      <c r="C93" s="1074"/>
      <c r="D93" s="1074"/>
      <c r="E93" s="1074"/>
      <c r="F93" s="1074"/>
      <c r="G93" s="66"/>
      <c r="H93" s="66"/>
      <c r="AB93" s="239"/>
      <c r="AC93" s="240"/>
      <c r="AQ93" s="163"/>
      <c r="AR93" s="163"/>
      <c r="AS93" s="163"/>
      <c r="AT93" s="163"/>
      <c r="AU93" s="163"/>
      <c r="AV93" s="163"/>
      <c r="AW93" s="163"/>
      <c r="AX93" s="163"/>
      <c r="AY93" s="163"/>
      <c r="AZ93" s="163"/>
    </row>
    <row r="94" spans="1:52" ht="109.5" customHeight="1">
      <c r="A94" s="84">
        <v>14</v>
      </c>
      <c r="B94" s="1074" t="s">
        <v>306</v>
      </c>
      <c r="C94" s="1074"/>
      <c r="D94" s="1074"/>
      <c r="E94" s="1074"/>
      <c r="F94" s="1074"/>
      <c r="G94" s="33"/>
      <c r="H94" s="33"/>
      <c r="AB94" s="239"/>
      <c r="AC94" s="240"/>
      <c r="AQ94" s="163"/>
      <c r="AR94" s="163"/>
      <c r="AS94" s="163"/>
      <c r="AT94" s="163"/>
      <c r="AU94" s="163"/>
      <c r="AV94" s="163"/>
      <c r="AW94" s="163"/>
      <c r="AX94" s="163"/>
      <c r="AY94" s="163"/>
      <c r="AZ94" s="163"/>
    </row>
    <row r="95" spans="1:52" ht="15.95" customHeight="1">
      <c r="A95" s="85"/>
      <c r="B95" s="30" t="str">
        <f>IF(ISERROR("Dated this " &amp; AI6 &amp; LOOKUP(AI6,AG1:AG36,AH1:AH36) &amp; " day of " &amp; AI8 &amp; " " &amp;AI9), "", "Dated this " &amp; AI6 &amp; LOOKUP(AI6,AG1:AG36,AH1:AH36) &amp; " day of " &amp; AI8 &amp; " " &amp;AI9)</f>
        <v/>
      </c>
      <c r="E95" s="66"/>
      <c r="F95" s="66"/>
      <c r="G95" s="33"/>
      <c r="H95" s="33"/>
      <c r="AB95" s="239"/>
      <c r="AC95" s="240"/>
      <c r="AQ95" s="163"/>
      <c r="AR95" s="163"/>
      <c r="AS95" s="163"/>
      <c r="AT95" s="163"/>
      <c r="AU95" s="163"/>
      <c r="AV95" s="163"/>
      <c r="AW95" s="163"/>
      <c r="AX95" s="163"/>
      <c r="AY95" s="163"/>
      <c r="AZ95" s="163"/>
    </row>
    <row r="96" spans="1:52" ht="21" customHeight="1">
      <c r="A96" s="85"/>
      <c r="B96" s="39" t="s">
        <v>307</v>
      </c>
      <c r="C96" s="26"/>
      <c r="D96" s="33"/>
      <c r="E96" s="33"/>
      <c r="F96" s="33"/>
      <c r="G96" s="45"/>
      <c r="H96" s="45"/>
      <c r="AB96" s="239"/>
      <c r="AC96" s="240"/>
      <c r="AQ96" s="163"/>
      <c r="AR96" s="163"/>
      <c r="AS96" s="163"/>
      <c r="AT96" s="163"/>
      <c r="AU96" s="163"/>
      <c r="AV96" s="163"/>
      <c r="AW96" s="163"/>
      <c r="AX96" s="163"/>
      <c r="AY96" s="163"/>
      <c r="AZ96" s="163"/>
    </row>
    <row r="97" spans="1:52" ht="21" customHeight="1">
      <c r="A97" s="85"/>
      <c r="B97" s="62"/>
      <c r="C97" s="33"/>
      <c r="D97" s="33"/>
      <c r="E97" s="33"/>
      <c r="F97" s="33"/>
      <c r="G97" s="45"/>
      <c r="H97" s="45"/>
      <c r="AB97" s="239"/>
      <c r="AC97" s="240"/>
      <c r="AQ97" s="163"/>
      <c r="AR97" s="163"/>
      <c r="AS97" s="163"/>
      <c r="AT97" s="163"/>
      <c r="AU97" s="163"/>
      <c r="AV97" s="163"/>
      <c r="AW97" s="163"/>
      <c r="AX97" s="163"/>
      <c r="AY97" s="163"/>
      <c r="AZ97" s="163"/>
    </row>
    <row r="98" spans="1:52" ht="27.95" customHeight="1">
      <c r="A98" s="85"/>
      <c r="B98" s="62"/>
      <c r="C98" s="33"/>
      <c r="D98" s="33"/>
      <c r="F98" s="45" t="s">
        <v>308</v>
      </c>
      <c r="G98" s="39"/>
      <c r="H98" s="39"/>
      <c r="AQ98" s="163"/>
      <c r="AR98" s="163"/>
      <c r="AS98" s="163"/>
      <c r="AT98" s="163"/>
      <c r="AU98" s="163"/>
      <c r="AV98" s="163"/>
      <c r="AW98" s="163"/>
      <c r="AX98" s="163"/>
      <c r="AY98" s="163"/>
      <c r="AZ98" s="163"/>
    </row>
    <row r="99" spans="1:52" ht="27.95" customHeight="1">
      <c r="A99" s="85"/>
      <c r="B99" s="62"/>
      <c r="C99" s="33"/>
      <c r="F99" s="45" t="str">
        <f>"For and on behalf of " &amp; 'Attach 3(JV)'!B9</f>
        <v xml:space="preserve">For and on behalf of </v>
      </c>
      <c r="G99" s="37"/>
      <c r="H99" s="37"/>
      <c r="AQ99" s="163"/>
      <c r="AR99" s="163"/>
      <c r="AS99" s="163"/>
      <c r="AT99" s="163"/>
      <c r="AU99" s="163"/>
      <c r="AV99" s="163"/>
      <c r="AW99" s="163"/>
      <c r="AX99" s="163"/>
      <c r="AY99" s="163"/>
      <c r="AZ99" s="163"/>
    </row>
    <row r="100" spans="1:52" ht="27.95" customHeight="1">
      <c r="A100" s="78"/>
      <c r="D100" s="60"/>
      <c r="E100" s="60"/>
      <c r="F100" s="39"/>
      <c r="G100" s="37"/>
      <c r="H100" s="37"/>
      <c r="AQ100" s="163"/>
      <c r="AR100" s="163"/>
      <c r="AS100" s="163"/>
      <c r="AT100" s="163"/>
      <c r="AU100" s="163"/>
      <c r="AV100" s="163"/>
      <c r="AW100" s="163"/>
      <c r="AX100" s="163"/>
      <c r="AY100" s="163"/>
      <c r="AZ100" s="163"/>
    </row>
    <row r="101" spans="1:52" ht="27.95" customHeight="1">
      <c r="A101" s="76" t="s">
        <v>6</v>
      </c>
      <c r="B101" s="37"/>
      <c r="C101" s="195" t="str">
        <f>'Attach 3(JV)'!B24</f>
        <v/>
      </c>
      <c r="D101" s="60" t="s">
        <v>4</v>
      </c>
      <c r="E101" s="1036" t="str">
        <f>'Attach 3(JV)'!E24</f>
        <v/>
      </c>
      <c r="F101" s="1036"/>
      <c r="AQ101" s="163"/>
      <c r="AR101" s="163"/>
      <c r="AS101" s="163"/>
      <c r="AT101" s="163"/>
      <c r="AU101" s="163"/>
      <c r="AV101" s="163"/>
      <c r="AW101" s="163"/>
      <c r="AX101" s="163"/>
      <c r="AY101" s="163"/>
      <c r="AZ101" s="163"/>
    </row>
    <row r="102" spans="1:52" ht="30.75" customHeight="1">
      <c r="A102" s="76" t="s">
        <v>7</v>
      </c>
      <c r="B102" s="37"/>
      <c r="C102" s="269" t="str">
        <f>'Attach 3(JV)'!B25</f>
        <v/>
      </c>
      <c r="D102" s="60" t="s">
        <v>5</v>
      </c>
      <c r="E102" s="1036" t="str">
        <f>'Attach 3(JV)'!E25</f>
        <v/>
      </c>
      <c r="F102" s="1036"/>
      <c r="AQ102" s="163"/>
      <c r="AR102" s="163"/>
      <c r="AS102" s="163"/>
      <c r="AT102" s="163"/>
      <c r="AU102" s="163"/>
      <c r="AV102" s="163"/>
      <c r="AW102" s="163"/>
      <c r="AX102" s="163"/>
      <c r="AY102" s="163"/>
      <c r="AZ102" s="163"/>
    </row>
    <row r="103" spans="1:52" ht="39.950000000000003" customHeight="1">
      <c r="D103" s="60"/>
      <c r="E103" s="60"/>
      <c r="AQ103" s="163"/>
      <c r="AR103" s="163"/>
      <c r="AS103" s="163"/>
      <c r="AT103" s="163"/>
      <c r="AU103" s="163"/>
      <c r="AV103" s="163"/>
      <c r="AW103" s="163"/>
      <c r="AX103" s="163"/>
      <c r="AY103" s="163"/>
      <c r="AZ103" s="163"/>
    </row>
    <row r="104" spans="1:52" ht="16.5" customHeight="1">
      <c r="A104" s="76"/>
      <c r="B104" s="37"/>
      <c r="C104" s="72"/>
      <c r="E104" s="60"/>
      <c r="G104" s="224"/>
      <c r="AQ104" s="163"/>
      <c r="AR104" s="163"/>
      <c r="AS104" s="163"/>
      <c r="AT104" s="163"/>
      <c r="AU104" s="163"/>
      <c r="AV104" s="163"/>
      <c r="AW104" s="163"/>
      <c r="AX104" s="163"/>
      <c r="AY104" s="163"/>
      <c r="AZ104" s="163"/>
    </row>
    <row r="105" spans="1:52" ht="9.75" customHeight="1">
      <c r="A105" s="1089" t="s">
        <v>398</v>
      </c>
      <c r="B105" s="1089"/>
      <c r="C105" s="1089"/>
      <c r="D105" s="1089"/>
      <c r="E105" s="1089"/>
      <c r="F105" s="1089"/>
      <c r="AQ105" s="163"/>
      <c r="AR105" s="163"/>
      <c r="AS105" s="163"/>
      <c r="AT105" s="163"/>
      <c r="AU105" s="163"/>
      <c r="AV105" s="163"/>
      <c r="AW105" s="163"/>
      <c r="AX105" s="163"/>
      <c r="AY105" s="163"/>
      <c r="AZ105" s="163"/>
    </row>
    <row r="106" spans="1:52" ht="27.95" customHeight="1">
      <c r="A106" s="1065" t="str">
        <f>IF(AND(H27="JV (Joint Venture)",H28=1), "", "Other Partner -1")</f>
        <v>Other Partner -1</v>
      </c>
      <c r="B106" s="1065"/>
      <c r="D106" s="86"/>
      <c r="E106" s="107"/>
      <c r="F106" s="107" t="str">
        <f>IF(AND(H27="JV (Joint Venture)",H28=1), "Other Partner", "Other Partner -2")</f>
        <v>Other Partner -2</v>
      </c>
      <c r="H106" s="290">
        <f>IF(AND(H27="JV (Joint Venture)",H28=1), 1,2)</f>
        <v>2</v>
      </c>
      <c r="AQ106" s="163"/>
      <c r="AR106" s="163"/>
      <c r="AS106" s="163"/>
      <c r="AT106" s="163"/>
      <c r="AU106" s="163"/>
      <c r="AV106" s="163"/>
      <c r="AW106" s="163"/>
      <c r="AX106" s="163"/>
      <c r="AY106" s="163"/>
      <c r="AZ106" s="163"/>
    </row>
    <row r="107" spans="1:52" ht="27.95" customHeight="1">
      <c r="B107" s="45"/>
      <c r="C107" s="72"/>
      <c r="E107" s="45"/>
      <c r="AQ107" s="163"/>
      <c r="AR107" s="163"/>
      <c r="AS107" s="163"/>
      <c r="AT107" s="163"/>
      <c r="AU107" s="163"/>
      <c r="AV107" s="163"/>
      <c r="AW107" s="163"/>
      <c r="AX107" s="163"/>
      <c r="AY107" s="163"/>
      <c r="AZ107" s="163"/>
    </row>
    <row r="108" spans="1:52" ht="27.95" customHeight="1">
      <c r="A108" s="60" t="str">
        <f>IF(AND(H27="JV (Joint Venture)",H28=1), "", "Printed Name :")</f>
        <v>Printed Name :</v>
      </c>
      <c r="B108" s="1084"/>
      <c r="C108" s="1084"/>
      <c r="E108" s="60" t="s">
        <v>4</v>
      </c>
      <c r="F108" s="271"/>
      <c r="AQ108" s="163"/>
      <c r="AR108" s="163"/>
      <c r="AS108" s="163"/>
      <c r="AT108" s="163"/>
      <c r="AU108" s="163"/>
      <c r="AV108" s="163"/>
      <c r="AW108" s="163"/>
      <c r="AX108" s="163"/>
      <c r="AY108" s="163"/>
      <c r="AZ108" s="163"/>
    </row>
    <row r="109" spans="1:52" ht="33" customHeight="1">
      <c r="A109" s="60" t="str">
        <f>IF(AND(H27="JV (Joint Venture)",H28=1), "", "Designation :")</f>
        <v>Designation :</v>
      </c>
      <c r="B109" s="1084"/>
      <c r="C109" s="1084"/>
      <c r="E109" s="60" t="s">
        <v>5</v>
      </c>
      <c r="F109" s="271"/>
      <c r="AQ109" s="163"/>
      <c r="AR109" s="163"/>
      <c r="AS109" s="163"/>
      <c r="AT109" s="163"/>
      <c r="AU109" s="163"/>
      <c r="AV109" s="163"/>
      <c r="AW109" s="163"/>
      <c r="AX109" s="163"/>
      <c r="AY109" s="163"/>
      <c r="AZ109" s="163"/>
    </row>
    <row r="110" spans="1:52" s="25" customFormat="1" ht="21" customHeight="1">
      <c r="A110" s="30"/>
      <c r="B110" s="45"/>
      <c r="C110" s="72"/>
      <c r="D110" s="30"/>
      <c r="E110" s="45"/>
      <c r="F110" s="30"/>
      <c r="G110" s="30"/>
      <c r="H110" s="30"/>
      <c r="I110" s="61"/>
      <c r="J110" s="61"/>
      <c r="K110" s="61"/>
      <c r="L110" s="61"/>
      <c r="M110" s="61"/>
      <c r="N110" s="61"/>
      <c r="O110" s="61"/>
      <c r="P110" s="61"/>
      <c r="Q110" s="61"/>
      <c r="R110" s="61"/>
      <c r="S110" s="61"/>
      <c r="T110" s="61"/>
      <c r="U110" s="61"/>
      <c r="V110" s="61"/>
      <c r="W110" s="61"/>
      <c r="X110" s="61"/>
      <c r="Y110" s="61"/>
      <c r="Z110" s="61"/>
      <c r="AA110" s="61"/>
      <c r="AB110" s="64"/>
      <c r="AC110" s="64"/>
      <c r="AD110" s="236"/>
      <c r="AE110" s="236"/>
      <c r="AF110" s="61"/>
      <c r="AG110" s="61"/>
      <c r="AH110" s="61"/>
      <c r="AI110" s="61"/>
      <c r="AJ110" s="61"/>
      <c r="AK110" s="61"/>
      <c r="AL110" s="61"/>
      <c r="AM110" s="61"/>
      <c r="AN110" s="61"/>
      <c r="AO110" s="61"/>
      <c r="AP110" s="61"/>
      <c r="AQ110" s="160"/>
      <c r="AR110" s="160"/>
      <c r="AS110" s="160"/>
      <c r="AT110" s="160"/>
      <c r="AU110" s="160"/>
      <c r="AV110" s="160"/>
      <c r="AW110" s="160"/>
      <c r="AX110" s="160"/>
      <c r="AY110" s="160"/>
      <c r="AZ110" s="160"/>
    </row>
    <row r="111" spans="1:52" s="25" customFormat="1" ht="21" customHeight="1">
      <c r="A111" s="77" t="s">
        <v>128</v>
      </c>
      <c r="B111" s="37"/>
      <c r="C111" s="72"/>
      <c r="D111" s="30"/>
      <c r="E111" s="45"/>
      <c r="F111" s="4"/>
      <c r="G111" s="30"/>
      <c r="H111" s="30"/>
      <c r="I111" s="61"/>
      <c r="J111" s="61"/>
      <c r="K111" s="61"/>
      <c r="L111" s="61"/>
      <c r="M111" s="61"/>
      <c r="N111" s="61"/>
      <c r="O111" s="61"/>
      <c r="P111" s="61"/>
      <c r="Q111" s="61"/>
      <c r="R111" s="61"/>
      <c r="S111" s="61"/>
      <c r="T111" s="61"/>
      <c r="U111" s="61"/>
      <c r="V111" s="61"/>
      <c r="W111" s="61"/>
      <c r="X111" s="61"/>
      <c r="Y111" s="61"/>
      <c r="Z111" s="61"/>
      <c r="AA111" s="61"/>
      <c r="AB111" s="64"/>
      <c r="AC111" s="64"/>
      <c r="AD111" s="236"/>
      <c r="AE111" s="236"/>
      <c r="AF111" s="61"/>
      <c r="AG111" s="61"/>
      <c r="AH111" s="61"/>
      <c r="AI111" s="61"/>
      <c r="AJ111" s="61"/>
      <c r="AK111" s="61"/>
      <c r="AL111" s="61"/>
      <c r="AM111" s="61"/>
      <c r="AN111" s="61"/>
      <c r="AO111" s="61"/>
      <c r="AP111" s="61"/>
      <c r="AQ111" s="160"/>
      <c r="AR111" s="160"/>
      <c r="AS111" s="160"/>
      <c r="AT111" s="160"/>
      <c r="AU111" s="160"/>
      <c r="AV111" s="160"/>
      <c r="AW111" s="160"/>
      <c r="AX111" s="160"/>
      <c r="AY111" s="160"/>
      <c r="AZ111" s="160"/>
    </row>
    <row r="112" spans="1:52" s="25" customFormat="1" ht="21" customHeight="1">
      <c r="A112" s="1082" t="s">
        <v>175</v>
      </c>
      <c r="B112" s="1082"/>
      <c r="C112" s="1082"/>
      <c r="D112" s="1080"/>
      <c r="E112" s="1080"/>
      <c r="F112" s="1080"/>
      <c r="G112" s="30"/>
      <c r="H112" s="30"/>
      <c r="I112" s="61"/>
      <c r="J112" s="61"/>
      <c r="K112" s="61"/>
      <c r="L112" s="61"/>
      <c r="M112" s="61"/>
      <c r="N112" s="61"/>
      <c r="O112" s="61"/>
      <c r="P112" s="61"/>
      <c r="Q112" s="61"/>
      <c r="R112" s="61"/>
      <c r="S112" s="61"/>
      <c r="T112" s="61"/>
      <c r="U112" s="61"/>
      <c r="V112" s="61"/>
      <c r="W112" s="61"/>
      <c r="X112" s="61"/>
      <c r="Y112" s="61"/>
      <c r="Z112" s="61"/>
      <c r="AA112" s="61"/>
      <c r="AB112" s="64"/>
      <c r="AC112" s="64"/>
      <c r="AD112" s="236"/>
      <c r="AE112" s="236"/>
      <c r="AF112" s="61"/>
      <c r="AG112" s="61"/>
      <c r="AH112" s="61"/>
      <c r="AI112" s="61"/>
      <c r="AJ112" s="61"/>
      <c r="AK112" s="61"/>
      <c r="AL112" s="61"/>
      <c r="AM112" s="61"/>
      <c r="AN112" s="61"/>
      <c r="AO112" s="61"/>
      <c r="AP112" s="61"/>
      <c r="AQ112" s="160"/>
      <c r="AR112" s="160"/>
      <c r="AS112" s="160"/>
      <c r="AT112" s="160"/>
      <c r="AU112" s="160"/>
      <c r="AV112" s="160"/>
      <c r="AW112" s="160"/>
      <c r="AX112" s="160"/>
      <c r="AY112" s="160"/>
      <c r="AZ112" s="160"/>
    </row>
    <row r="113" spans="1:52" s="25" customFormat="1" ht="21" customHeight="1">
      <c r="A113" s="1086"/>
      <c r="B113" s="1086"/>
      <c r="C113" s="1086"/>
      <c r="D113" s="1080"/>
      <c r="E113" s="1080"/>
      <c r="F113" s="1080"/>
      <c r="G113" s="30"/>
      <c r="H113" s="30"/>
      <c r="I113" s="61"/>
      <c r="J113" s="61"/>
      <c r="K113" s="61"/>
      <c r="L113" s="61"/>
      <c r="M113" s="61"/>
      <c r="N113" s="61"/>
      <c r="O113" s="61"/>
      <c r="P113" s="61"/>
      <c r="Q113" s="61"/>
      <c r="R113" s="61"/>
      <c r="S113" s="61"/>
      <c r="T113" s="61"/>
      <c r="U113" s="61"/>
      <c r="V113" s="61"/>
      <c r="W113" s="61"/>
      <c r="X113" s="61"/>
      <c r="Y113" s="61"/>
      <c r="Z113" s="61"/>
      <c r="AA113" s="61"/>
      <c r="AB113" s="64"/>
      <c r="AC113" s="64"/>
      <c r="AD113" s="236"/>
      <c r="AE113" s="236"/>
      <c r="AF113" s="61"/>
      <c r="AG113" s="61"/>
      <c r="AH113" s="61"/>
      <c r="AI113" s="61"/>
      <c r="AJ113" s="61"/>
      <c r="AK113" s="61"/>
      <c r="AL113" s="61"/>
      <c r="AM113" s="61"/>
      <c r="AN113" s="61"/>
      <c r="AO113" s="61"/>
      <c r="AP113" s="61"/>
      <c r="AQ113" s="160"/>
      <c r="AR113" s="160"/>
      <c r="AS113" s="160"/>
      <c r="AT113" s="160"/>
      <c r="AU113" s="160"/>
      <c r="AV113" s="160"/>
      <c r="AW113" s="160"/>
      <c r="AX113" s="160"/>
      <c r="AY113" s="160"/>
      <c r="AZ113" s="160"/>
    </row>
    <row r="114" spans="1:52" s="25" customFormat="1" ht="21" customHeight="1">
      <c r="A114" s="1081"/>
      <c r="B114" s="1081"/>
      <c r="C114" s="1081"/>
      <c r="D114" s="1080"/>
      <c r="E114" s="1080"/>
      <c r="F114" s="1080"/>
      <c r="G114" s="30"/>
      <c r="H114" s="30"/>
      <c r="I114" s="61"/>
      <c r="J114" s="61"/>
      <c r="K114" s="61"/>
      <c r="L114" s="61"/>
      <c r="M114" s="61"/>
      <c r="N114" s="61"/>
      <c r="O114" s="61"/>
      <c r="P114" s="61"/>
      <c r="Q114" s="61"/>
      <c r="R114" s="61"/>
      <c r="S114" s="61"/>
      <c r="T114" s="61"/>
      <c r="U114" s="61"/>
      <c r="V114" s="61"/>
      <c r="W114" s="61"/>
      <c r="X114" s="61"/>
      <c r="Y114" s="61"/>
      <c r="Z114" s="61"/>
      <c r="AA114" s="61"/>
      <c r="AB114" s="64"/>
      <c r="AC114" s="64"/>
      <c r="AD114" s="236"/>
      <c r="AE114" s="236"/>
      <c r="AF114" s="61"/>
      <c r="AG114" s="61"/>
      <c r="AH114" s="61"/>
      <c r="AI114" s="61"/>
      <c r="AJ114" s="61"/>
      <c r="AK114" s="61"/>
      <c r="AL114" s="61"/>
      <c r="AM114" s="61"/>
      <c r="AN114" s="61"/>
      <c r="AO114" s="61"/>
      <c r="AP114" s="61"/>
      <c r="AQ114" s="160"/>
      <c r="AR114" s="160"/>
      <c r="AS114" s="160"/>
      <c r="AT114" s="160"/>
      <c r="AU114" s="160"/>
      <c r="AV114" s="160"/>
      <c r="AW114" s="160"/>
      <c r="AX114" s="160"/>
      <c r="AY114" s="160"/>
      <c r="AZ114" s="160"/>
    </row>
    <row r="115" spans="1:52" s="25" customFormat="1" ht="30.75" customHeight="1">
      <c r="A115" s="1085" t="s">
        <v>176</v>
      </c>
      <c r="B115" s="1085"/>
      <c r="C115" s="1085"/>
      <c r="D115" s="1080"/>
      <c r="E115" s="1080"/>
      <c r="F115" s="1080"/>
      <c r="G115" s="86"/>
      <c r="H115" s="86"/>
      <c r="I115" s="61"/>
      <c r="J115" s="61"/>
      <c r="K115" s="61"/>
      <c r="L115" s="61"/>
      <c r="M115" s="61"/>
      <c r="N115" s="61"/>
      <c r="O115" s="61"/>
      <c r="P115" s="61"/>
      <c r="Q115" s="61"/>
      <c r="R115" s="61"/>
      <c r="S115" s="61"/>
      <c r="T115" s="61"/>
      <c r="U115" s="61"/>
      <c r="V115" s="61"/>
      <c r="W115" s="61"/>
      <c r="X115" s="61"/>
      <c r="Y115" s="61"/>
      <c r="Z115" s="61"/>
      <c r="AA115" s="61"/>
      <c r="AB115" s="64"/>
      <c r="AC115" s="64"/>
      <c r="AD115" s="236"/>
      <c r="AE115" s="236"/>
      <c r="AF115" s="61"/>
      <c r="AG115" s="61"/>
      <c r="AH115" s="61"/>
      <c r="AI115" s="61"/>
      <c r="AJ115" s="61"/>
      <c r="AK115" s="61"/>
      <c r="AL115" s="61"/>
      <c r="AM115" s="61"/>
      <c r="AN115" s="61"/>
      <c r="AO115" s="61"/>
      <c r="AP115" s="61"/>
      <c r="AQ115" s="160"/>
      <c r="AR115" s="160"/>
      <c r="AS115" s="160"/>
      <c r="AT115" s="160"/>
      <c r="AU115" s="160"/>
      <c r="AV115" s="160"/>
      <c r="AW115" s="160"/>
      <c r="AX115" s="160"/>
      <c r="AY115" s="160"/>
      <c r="AZ115" s="160"/>
    </row>
    <row r="116" spans="1:52" s="25" customFormat="1" ht="21" customHeight="1">
      <c r="A116" s="1085" t="s">
        <v>177</v>
      </c>
      <c r="B116" s="1085"/>
      <c r="C116" s="1085"/>
      <c r="D116" s="1080"/>
      <c r="E116" s="1080"/>
      <c r="F116" s="1080"/>
      <c r="G116" s="30"/>
      <c r="H116" s="30"/>
      <c r="I116" s="61"/>
      <c r="J116" s="61"/>
      <c r="K116" s="61"/>
      <c r="L116" s="61"/>
      <c r="M116" s="61"/>
      <c r="N116" s="61"/>
      <c r="O116" s="61"/>
      <c r="P116" s="61"/>
      <c r="Q116" s="61"/>
      <c r="R116" s="61"/>
      <c r="S116" s="61"/>
      <c r="T116" s="61"/>
      <c r="U116" s="61"/>
      <c r="V116" s="61"/>
      <c r="W116" s="61"/>
      <c r="X116" s="61"/>
      <c r="Y116" s="61"/>
      <c r="Z116" s="61"/>
      <c r="AA116" s="61"/>
      <c r="AB116" s="64"/>
      <c r="AC116" s="64"/>
      <c r="AD116" s="236"/>
      <c r="AE116" s="236"/>
      <c r="AF116" s="61"/>
      <c r="AG116" s="61"/>
      <c r="AH116" s="61"/>
      <c r="AI116" s="61"/>
      <c r="AJ116" s="61"/>
      <c r="AK116" s="61"/>
      <c r="AL116" s="61"/>
      <c r="AM116" s="61"/>
      <c r="AN116" s="61"/>
      <c r="AO116" s="61"/>
      <c r="AP116" s="61"/>
    </row>
    <row r="117" spans="1:52" s="25" customFormat="1" ht="21" customHeight="1">
      <c r="A117" s="1085" t="s">
        <v>178</v>
      </c>
      <c r="B117" s="1085"/>
      <c r="C117" s="1085"/>
      <c r="D117" s="1080"/>
      <c r="E117" s="1080"/>
      <c r="F117" s="1080"/>
      <c r="G117" s="30"/>
      <c r="H117" s="30"/>
      <c r="I117" s="61"/>
      <c r="J117" s="61"/>
      <c r="K117" s="61"/>
      <c r="L117" s="61"/>
      <c r="M117" s="61"/>
      <c r="N117" s="61"/>
      <c r="O117" s="61"/>
      <c r="P117" s="61"/>
      <c r="Q117" s="61"/>
      <c r="R117" s="61"/>
      <c r="S117" s="61"/>
      <c r="T117" s="61"/>
      <c r="U117" s="61"/>
      <c r="V117" s="61"/>
      <c r="W117" s="61"/>
      <c r="X117" s="61"/>
      <c r="Y117" s="61"/>
      <c r="Z117" s="61"/>
      <c r="AA117" s="61"/>
      <c r="AB117" s="64"/>
      <c r="AC117" s="64"/>
      <c r="AD117" s="236"/>
      <c r="AE117" s="236"/>
      <c r="AF117" s="61"/>
      <c r="AG117" s="61"/>
      <c r="AH117" s="61"/>
      <c r="AI117" s="61"/>
      <c r="AJ117" s="61"/>
      <c r="AK117" s="61"/>
      <c r="AL117" s="61"/>
      <c r="AM117" s="61"/>
      <c r="AN117" s="61"/>
      <c r="AO117" s="61"/>
      <c r="AP117" s="61"/>
    </row>
    <row r="118" spans="1:52">
      <c r="A118" s="1082" t="s">
        <v>179</v>
      </c>
      <c r="B118" s="1082"/>
      <c r="C118" s="1082"/>
      <c r="D118" s="1080"/>
      <c r="E118" s="1080"/>
      <c r="F118" s="1080"/>
    </row>
    <row r="119" spans="1:52">
      <c r="A119" s="1086"/>
      <c r="B119" s="1086"/>
      <c r="C119" s="1086"/>
      <c r="D119" s="1080"/>
      <c r="E119" s="1080"/>
      <c r="F119" s="1080"/>
    </row>
    <row r="120" spans="1:52" ht="47.25" customHeight="1">
      <c r="A120" s="1081"/>
      <c r="B120" s="1081"/>
      <c r="C120" s="1081"/>
      <c r="D120" s="1080"/>
      <c r="E120" s="1080"/>
      <c r="F120" s="1080"/>
      <c r="H120" s="275" t="s">
        <v>459</v>
      </c>
      <c r="I120" s="276" t="str">
        <f>"Attachment 2(" &amp; Basic!$B$2 &amp; ") "</f>
        <v xml:space="preserve">Attachment 2() </v>
      </c>
      <c r="J120" s="276" t="s">
        <v>458</v>
      </c>
    </row>
    <row r="121" spans="1:52">
      <c r="A121" s="77"/>
      <c r="B121" s="77"/>
      <c r="C121" s="77"/>
      <c r="D121" s="153"/>
      <c r="E121" s="153"/>
      <c r="F121" s="153"/>
    </row>
    <row r="122" spans="1:52" ht="51" customHeight="1">
      <c r="A122" s="916" t="str">
        <f>H120&amp;I120&amp;J120</f>
        <v>Note: Bidders may note that no prescribed proforma has been enclosed for Attachment 2() Power of Attorney. Bidders may use their own proforma for furnishing the required information with the bid.</v>
      </c>
      <c r="B122" s="916"/>
      <c r="C122" s="916"/>
      <c r="D122" s="916"/>
      <c r="E122" s="916"/>
      <c r="F122" s="916"/>
    </row>
  </sheetData>
  <sheetProtection algorithmName="SHA-512" hashValue="ABZ8zpXm2P2WgtElOem/x8HTrRrC6/3mc45gkdzrtu0gH5a2DUB5MhpgLoFRrtZbSce+X8YuY3edN8JlKGC+pQ==" saltValue="wI5sOtxFSJjlzS6SdKfB7A==" spinCount="100000" sheet="1" formatColumns="0" formatRows="0" selectLockedCells="1"/>
  <customSheetViews>
    <customSheetView guid="{298F032C-06C2-4CBE-91F6-31626F220A05}" scale="90" showPageBreaks="1" showGridLines="0" fitToPage="1" printArea="1" hiddenRows="1" view="pageBreakPreview" topLeftCell="A108">
      <selection activeCell="B89" sqref="B89:C89"/>
      <rowBreaks count="2" manualBreakCount="2">
        <brk id="73" max="11" man="1"/>
        <brk id="102" max="11" man="1"/>
      </rowBreaks>
      <colBreaks count="1" manualBreakCount="1">
        <brk id="6" max="120" man="1"/>
      </colBreaks>
      <pageMargins left="0.59" right="0.46" top="0.59055118110236227" bottom="0.59055118110236227" header="0.35433070866141736" footer="0.35433070866141736"/>
      <pageSetup scale="59" fitToHeight="0" orientation="portrait" r:id="rId1"/>
      <headerFooter alignWithMargins="0">
        <oddFooter>&amp;R&amp;"Book Antiqua,Bold"&amp;8 Page &amp;P of &amp;N</oddFooter>
      </headerFooter>
    </customSheetView>
    <customSheetView guid="{345DC493-E4B0-4F0D-8EB4-6A65D801E281}" scale="130" showPageBreaks="1" showGridLines="0" fitToPage="1" printArea="1" hiddenRows="1" view="pageBreakPreview" topLeftCell="A11">
      <selection activeCell="F57" sqref="F57"/>
      <rowBreaks count="2" manualBreakCount="2">
        <brk id="83" max="11" man="1"/>
        <brk id="103" max="11" man="1"/>
      </rowBreaks>
      <colBreaks count="1" manualBreakCount="1">
        <brk id="6" max="120" man="1"/>
      </colBreaks>
      <pageMargins left="0.59" right="0.46" top="0.59055118110236227" bottom="0.59055118110236227" header="0.35433070866141736" footer="0.35433070866141736"/>
      <pageSetup scale="59" fitToHeight="0" orientation="portrait" r:id="rId2"/>
      <headerFooter alignWithMargins="0">
        <oddFooter>&amp;R&amp;"Book Antiqua,Bold"&amp;8 Page &amp;P of &amp;N</oddFooter>
      </headerFooter>
    </customSheetView>
    <customSheetView guid="{35C772BD-8F05-4A18-BEC8-6AF744E22539}" showPageBreaks="1" showGridLines="0" fitToPage="1" printArea="1" hiddenRows="1" view="pageBreakPreview" topLeftCell="A49">
      <selection activeCell="F55" sqref="F55"/>
      <rowBreaks count="2" manualBreakCount="2">
        <brk id="81" max="8" man="1"/>
        <brk id="101" max="8" man="1"/>
      </rowBreaks>
      <colBreaks count="1" manualBreakCount="1">
        <brk id="6" max="107" man="1"/>
      </colBreaks>
      <pageMargins left="0.59" right="0.46" top="0.59055118110236227" bottom="0.59055118110236227" header="0.35433070866141736" footer="0.35433070866141736"/>
      <pageSetup scale="96" fitToHeight="0" orientation="portrait" r:id="rId3"/>
      <headerFooter alignWithMargins="0">
        <oddFooter>&amp;R&amp;"Book Antiqua,Bold"&amp;8 Page &amp;P of &amp;N</oddFooter>
      </headerFooter>
    </customSheetView>
    <customSheetView guid="{FC200EB0-6614-47DB-96CE-7610471486D9}" showPageBreaks="1" showGridLines="0" fitToPage="1" printArea="1" hiddenRows="1" view="pageBreakPreview" topLeftCell="A44">
      <selection activeCell="F55" sqref="F55"/>
      <rowBreaks count="2" manualBreakCount="2">
        <brk id="81" max="8" man="1"/>
        <brk id="101" max="8" man="1"/>
      </rowBreaks>
      <colBreaks count="1" manualBreakCount="1">
        <brk id="6" max="107" man="1"/>
      </colBreaks>
      <pageMargins left="0.59" right="0.46" top="0.59055118110236227" bottom="0.59055118110236227" header="0.35433070866141736" footer="0.35433070866141736"/>
      <pageSetup scale="96" fitToHeight="0" orientation="portrait" r:id="rId4"/>
      <headerFooter alignWithMargins="0">
        <oddFooter>&amp;R&amp;"Book Antiqua,Bold"&amp;8 Page &amp;P of &amp;N</oddFooter>
      </headerFooter>
    </customSheetView>
    <customSheetView guid="{010B040B-83D1-42E5-9354-A9BE9113BDAC}" scale="120" showPageBreaks="1" showGridLines="0" printArea="1" hiddenRows="1" view="pageBreakPreview" topLeftCell="A49">
      <selection activeCell="F55" sqref="F55"/>
      <rowBreaks count="2" manualBreakCount="2">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5"/>
      <headerFooter alignWithMargins="0">
        <oddFooter>&amp;R&amp;"Book Antiqua,Bold"&amp;8 Page &amp;P of &amp;N</oddFooter>
      </headerFooter>
    </customSheetView>
    <customSheetView guid="{77353208-2D17-4D2E-ADE3-4F168F350B73}" scale="120" showPageBreaks="1" showGridLines="0" printArea="1" view="pageBreakPreview" topLeftCell="A47">
      <selection activeCell="F55" sqref="F55"/>
      <rowBreaks count="7" manualBreakCount="7">
        <brk id="22" max="5" man="1"/>
        <brk id="32" max="5" man="1"/>
        <brk id="50" max="5" man="1"/>
        <brk id="62" max="5" man="1"/>
        <brk id="81" max="5" man="1"/>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6"/>
      <headerFooter alignWithMargins="0">
        <oddFooter>&amp;R&amp;"Book Antiqua,Bold"&amp;8 Page &amp;P of &amp;N</oddFooter>
      </headerFooter>
    </customSheetView>
    <customSheetView guid="{1F125E51-1799-42D0-B41E-DC039BB17D59}" scale="120" showPageBreaks="1" showGridLines="0" printArea="1" view="pageBreakPreview">
      <selection activeCell="B88" sqref="B88:C88"/>
      <rowBreaks count="6" manualBreakCount="6">
        <brk id="22" max="5" man="1"/>
        <brk id="32" max="5" man="1"/>
        <brk id="50"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7"/>
      <headerFooter alignWithMargins="0">
        <oddFooter>&amp;R&amp;"Book Antiqua,Bold"&amp;8 Page &amp;P of &amp;N</oddFooter>
      </headerFooter>
    </customSheetView>
    <customSheetView guid="{14C32814-5A59-4863-9FB1-822FBB75D7D1}" scale="140" showPageBreaks="1" showGridLines="0" printArea="1" view="pageBreakPreview">
      <selection activeCell="C5" sqref="C5:F5"/>
      <rowBreaks count="1" manualBreakCount="1">
        <brk id="100" max="5" man="1"/>
      </rowBreaks>
      <colBreaks count="1" manualBreakCount="1">
        <brk id="6" max="107" man="1"/>
      </colBreaks>
      <pageMargins left="0.59" right="0.46" top="0.59055118110236227" bottom="0.59055118110236227" header="0.35433070866141736" footer="0.35433070866141736"/>
      <pageSetup scale="84" orientation="portrait" r:id="rId8"/>
      <headerFooter alignWithMargins="0">
        <oddFooter>&amp;R&amp;"Book Antiqua,Bold"&amp;8 Page &amp;P of &amp;N</oddFooter>
      </headerFooter>
    </customSheetView>
    <customSheetView guid="{AA750348-930C-43DE-ADD0-8D60980F5013}" showPageBreaks="1" showGridLines="0" printArea="1" view="pageBreakPreview" topLeftCell="A39">
      <selection activeCell="F45" sqref="F45"/>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9"/>
      <headerFooter alignWithMargins="0">
        <oddFooter>&amp;R&amp;"Book Antiqua,Bold"&amp;8 Page &amp;P of &amp;N</oddFooter>
      </headerFooter>
    </customSheetView>
    <customSheetView guid="{CFBF18EC-8277-4311-991B-395AF21BB33B}" showPageBreaks="1" showGridLines="0" printArea="1" view="pageBreakPreview" topLeftCell="A19">
      <selection activeCell="G17" sqref="G17"/>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10"/>
      <headerFooter alignWithMargins="0">
        <oddFooter>&amp;R&amp;"Book Antiqua,Bold"&amp;8 Page &amp;P of &amp;N</oddFooter>
      </headerFooter>
    </customSheetView>
    <customSheetView guid="{82C64B11-1F50-45B5-B7BB-9F1DC733C833}" showPageBreaks="1" showGridLines="0" printArea="1" hiddenRows="1" view="pageBreakPreview" topLeftCell="A67">
      <selection activeCell="B75" sqref="B75:C75"/>
      <rowBreaks count="1" manualBreakCount="1">
        <brk id="96" max="5" man="1"/>
      </rowBreaks>
      <colBreaks count="1" manualBreakCount="1">
        <brk id="6" max="107" man="1"/>
      </colBreaks>
      <pageMargins left="0.59" right="0.46" top="0.59055118110236227" bottom="0.59055118110236227" header="0.35433070866141736" footer="0.35433070866141736"/>
      <pageSetup scale="90" orientation="portrait" r:id="rId11"/>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59" right="0.46" top="0.59055118110236227" bottom="0.59055118110236227" header="0.35433070866141736" footer="0.35433070866141736"/>
      <pageSetup orientation="portrait" r:id="rId12"/>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59" right="0.46" top="0.59055118110236227" bottom="0.59055118110236227" header="0.35433070866141736" footer="0.35433070866141736"/>
      <pageSetup orientation="portrait" r:id="rId13"/>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59" right="0.46" top="0.59055118110236227" bottom="0.59055118110236227" header="0.35433070866141736" footer="0.35433070866141736"/>
      <pageSetup orientation="portrait" r:id="rId14"/>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75" right="0.63" top="0.57999999999999996" bottom="0.6" header="0.34" footer="0.35"/>
      <pageSetup scale="51" orientation="portrait" r:id="rId15"/>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59" right="0.46" top="0.59055118110236227" bottom="0.59055118110236227" header="0.35433070866141736" footer="0.35433070866141736"/>
      <pageSetup orientation="portrait" r:id="rId16"/>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59" right="0.46" top="0.59055118110236227" bottom="0.59055118110236227" header="0.35433070866141736" footer="0.35433070866141736"/>
      <pageSetup orientation="portrait" r:id="rId17"/>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59" right="0.46" top="0.59055118110236227" bottom="0.59055118110236227" header="0.35433070866141736" footer="0.35433070866141736"/>
      <pageSetup orientation="portrait" r:id="rId18"/>
      <headerFooter alignWithMargins="0">
        <oddFooter>&amp;R&amp;"Book Antiqua,Bold"&amp;8 Page &amp;P of &amp;N</oddFooter>
      </headerFooter>
    </customSheetView>
    <customSheetView guid="{82E8A0F5-0020-4355-95CF-28601763A783}" showPageBreaks="1" showGridLines="0" printArea="1" view="pageBreakPreview" topLeftCell="A10">
      <selection activeCell="H20" sqref="H20"/>
      <rowBreaks count="1" manualBreakCount="1">
        <brk id="95" max="9" man="1"/>
      </rowBreaks>
      <pageMargins left="0.59" right="0.46" top="0.59055118110236227" bottom="0.59055118110236227" header="0.35433070866141736" footer="0.35433070866141736"/>
      <pageSetup orientation="portrait" r:id="rId19"/>
      <headerFooter alignWithMargins="0">
        <oddFooter>&amp;R&amp;"Book Antiqua,Bold"&amp;8 Page &amp;P of &amp;N</oddFooter>
      </headerFooter>
    </customSheetView>
    <customSheetView guid="{44C1C443-3199-4288-884A-D16AF7B2CD69}" showPageBreaks="1" showGridLines="0" printArea="1" hiddenRows="1" view="pageBreakPreview" topLeftCell="A52">
      <selection activeCell="B75" sqref="B75:C75"/>
      <rowBreaks count="1" manualBreakCount="1">
        <brk id="96" max="9" man="1"/>
      </rowBreaks>
      <pageMargins left="0.59" right="0.46" top="0.59055118110236227" bottom="0.59055118110236227" header="0.35433070866141736" footer="0.35433070866141736"/>
      <pageSetup orientation="portrait" r:id="rId20"/>
      <headerFooter alignWithMargins="0">
        <oddFooter>&amp;R&amp;"Book Antiqua,Bold"&amp;8 Page &amp;P of &amp;N</oddFooter>
      </headerFooter>
    </customSheetView>
    <customSheetView guid="{CB7CD015-9A92-451A-BEF4-2BC98E3768DD}" showPageBreaks="1" showGridLines="0" printArea="1" hiddenRows="1" view="pageBreakPreview" topLeftCell="A67">
      <selection activeCell="B75" sqref="B75:C75"/>
      <rowBreaks count="1" manualBreakCount="1">
        <brk id="96" max="9" man="1"/>
      </rowBreaks>
      <pageMargins left="0.59" right="0.46" top="0.59055118110236227" bottom="0.59055118110236227" header="0.35433070866141736" footer="0.35433070866141736"/>
      <pageSetup orientation="portrait" r:id="rId21"/>
      <headerFooter alignWithMargins="0">
        <oddFooter>&amp;R&amp;"Book Antiqua,Bold"&amp;8 Page &amp;P of &amp;N</oddFooter>
      </headerFooter>
    </customSheetView>
    <customSheetView guid="{7A88FC7A-7690-48AB-B789-172043AFADC8}" showPageBreaks="1" showGridLines="0" printArea="1" view="pageBreakPreview" topLeftCell="A60">
      <selection activeCell="B78" sqref="B78:C78"/>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22"/>
      <headerFooter alignWithMargins="0">
        <oddFooter>&amp;R&amp;"Book Antiqua,Bold"&amp;8 Page &amp;P of &amp;N</oddFooter>
      </headerFooter>
    </customSheetView>
    <customSheetView guid="{1E2D7167-D6B7-4690-9A83-BF768C4223A4}" showPageBreaks="1" showGridLines="0" printArea="1" view="pageBreakPreview" topLeftCell="F39">
      <selection activeCell="F45" sqref="F45"/>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23"/>
      <headerFooter alignWithMargins="0">
        <oddFooter>&amp;R&amp;"Book Antiqua,Bold"&amp;8 Page &amp;P of &amp;N</oddFooter>
      </headerFooter>
    </customSheetView>
    <customSheetView guid="{13A93EBF-985A-49FD-9FE0-DC75D238EC8C}" scale="120" showPageBreaks="1" showGridLines="0" printArea="1" view="pageBreakPreview">
      <selection activeCell="I22" sqref="I22"/>
      <rowBreaks count="6" manualBreakCount="6">
        <brk id="23" max="5" man="1"/>
        <brk id="33" max="5" man="1"/>
        <brk id="52" max="5" man="1"/>
        <brk id="61" max="5" man="1"/>
        <brk id="79" max="5" man="1"/>
        <brk id="99" max="5" man="1"/>
      </rowBreaks>
      <colBreaks count="1" manualBreakCount="1">
        <brk id="6" max="107" man="1"/>
      </colBreaks>
      <pageMargins left="0.59" right="0.46" top="0.59055118110236227" bottom="0.59055118110236227" header="0.35433070866141736" footer="0.35433070866141736"/>
      <pageSetup scale="83" orientation="portrait" r:id="rId24"/>
      <headerFooter alignWithMargins="0">
        <oddFooter>&amp;R&amp;"Book Antiqua,Bold"&amp;8 Page &amp;P of &amp;N</oddFooter>
      </headerFooter>
    </customSheetView>
    <customSheetView guid="{BE615921-12B2-47E1-81BB-292B559B4C46}" scale="120" showPageBreaks="1" showGridLines="0" printArea="1" view="pageBreakPreview" topLeftCell="A92">
      <selection activeCell="B106" sqref="B106:C106"/>
      <rowBreaks count="6" manualBreakCount="6">
        <brk id="22" max="5" man="1"/>
        <brk id="31" max="5" man="1"/>
        <brk id="49" max="5" man="1"/>
        <brk id="61" max="5" man="1"/>
        <brk id="79" max="5" man="1"/>
        <brk id="99" max="5" man="1"/>
      </rowBreaks>
      <colBreaks count="1" manualBreakCount="1">
        <brk id="6" max="107" man="1"/>
      </colBreaks>
      <pageMargins left="0.59" right="0.46" top="0.59055118110236227" bottom="0.59055118110236227" header="0.35433070866141736" footer="0.35433070866141736"/>
      <pageSetup scale="83" orientation="portrait" r:id="rId25"/>
      <headerFooter alignWithMargins="0">
        <oddFooter>&amp;R&amp;"Book Antiqua,Bold"&amp;8 Page &amp;P of &amp;N</oddFooter>
      </headerFooter>
    </customSheetView>
    <customSheetView guid="{D05C69EC-C4A6-4AED-AFBA-A3044FD4B3FB}" scale="120" showPageBreaks="1" showGridLines="0" printArea="1" view="pageBreakPreview" topLeftCell="A45">
      <selection activeCell="F54" sqref="F54"/>
      <rowBreaks count="6" manualBreakCount="6">
        <brk id="22" max="5" man="1"/>
        <brk id="32" max="5" man="1"/>
        <brk id="50"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26"/>
      <headerFooter alignWithMargins="0">
        <oddFooter>&amp;R&amp;"Book Antiqua,Bold"&amp;8 Page &amp;P of &amp;N</oddFooter>
      </headerFooter>
    </customSheetView>
    <customSheetView guid="{8CF338B0-8CA3-4AF4-816D-CB7A6D8E33BC}" scale="120" showPageBreaks="1" showGridLines="0" printArea="1" view="pageBreakPreview" topLeftCell="A76">
      <selection activeCell="B88" sqref="B88:C88"/>
      <rowBreaks count="6" manualBreakCount="6">
        <brk id="22" max="5" man="1"/>
        <brk id="32" max="5" man="1"/>
        <brk id="50"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27"/>
      <headerFooter alignWithMargins="0">
        <oddFooter>&amp;R&amp;"Book Antiqua,Bold"&amp;8 Page &amp;P of &amp;N</oddFooter>
      </headerFooter>
    </customSheetView>
    <customSheetView guid="{B07CB001-8FAF-40AD-8AD5-A65A64B33B35}" scale="120" showPageBreaks="1" showGridLines="0" printArea="1" view="pageBreakPreview" topLeftCell="A47">
      <selection activeCell="F55" sqref="F55"/>
      <rowBreaks count="7" manualBreakCount="7">
        <brk id="22" max="5" man="1"/>
        <brk id="32" max="5" man="1"/>
        <brk id="50" max="5" man="1"/>
        <brk id="62" max="5" man="1"/>
        <brk id="81" max="5" man="1"/>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28"/>
      <headerFooter alignWithMargins="0">
        <oddFooter>&amp;R&amp;"Book Antiqua,Bold"&amp;8 Page &amp;P of &amp;N</oddFooter>
      </headerFooter>
    </customSheetView>
    <customSheetView guid="{4D67A8FB-66CE-4EFD-8932-C754BE25ED43}" scale="120" showPageBreaks="1" showGridLines="0" printArea="1" view="pageBreakPreview">
      <selection activeCell="C5" sqref="C5:F5"/>
      <rowBreaks count="7" manualBreakCount="7">
        <brk id="22" max="5" man="1"/>
        <brk id="32" max="5" man="1"/>
        <brk id="50" max="5" man="1"/>
        <brk id="62" max="5" man="1"/>
        <brk id="81" max="5" man="1"/>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29"/>
      <headerFooter alignWithMargins="0">
        <oddFooter>&amp;R&amp;"Book Antiqua,Bold"&amp;8 Page &amp;P of &amp;N</oddFooter>
      </headerFooter>
    </customSheetView>
    <customSheetView guid="{0D490C87-B003-4943-9825-ACE0B8E7CC06}" scale="120" showPageBreaks="1" showGridLines="0" printArea="1" view="pageBreakPreview">
      <selection activeCell="F54" sqref="F54"/>
      <rowBreaks count="6" manualBreakCount="6">
        <brk id="22" max="5" man="1"/>
        <brk id="33" max="5" man="1"/>
        <brk id="51"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30"/>
      <headerFooter alignWithMargins="0">
        <oddFooter>&amp;R&amp;"Book Antiqua,Bold"&amp;8 Page &amp;P of &amp;N</oddFooter>
      </headerFooter>
    </customSheetView>
    <customSheetView guid="{012A8702-091E-4FD1-8E26-12B65B8B3B8C}" scale="120" showPageBreaks="1" showGridLines="0" printArea="1" hiddenRows="1" view="pageBreakPreview" topLeftCell="A78">
      <selection activeCell="B88" sqref="B88:C88"/>
      <rowBreaks count="2" manualBreakCount="2">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31"/>
      <headerFooter alignWithMargins="0">
        <oddFooter>&amp;R&amp;"Book Antiqua,Bold"&amp;8 Page &amp;P of &amp;N</oddFooter>
      </headerFooter>
    </customSheetView>
    <customSheetView guid="{CD28740F-9825-447C-B887-B18F0232D126}" scale="130" showPageBreaks="1" showGridLines="0" fitToPage="1" printArea="1" hiddenRows="1" view="pageBreakPreview">
      <selection activeCell="B89" sqref="B89:C89"/>
      <rowBreaks count="2" manualBreakCount="2">
        <brk id="82" max="11" man="1"/>
        <brk id="102" max="11" man="1"/>
      </rowBreaks>
      <colBreaks count="1" manualBreakCount="1">
        <brk id="6" max="120" man="1"/>
      </colBreaks>
      <pageMargins left="0.59" right="0.46" top="0.59055118110236227" bottom="0.59055118110236227" header="0.35433070866141736" footer="0.35433070866141736"/>
      <pageSetup scale="59" fitToHeight="0" orientation="portrait" r:id="rId32"/>
      <headerFooter alignWithMargins="0">
        <oddFooter>&amp;R&amp;"Book Antiqua,Bold"&amp;8 Page &amp;P of &amp;N</oddFooter>
      </headerFooter>
    </customSheetView>
    <customSheetView guid="{0064F3C0-5DFF-4992-B9AD-EC91C5FD9BD7}" scale="90" showPageBreaks="1" showGridLines="0" fitToPage="1" printArea="1" hiddenRows="1" view="pageBreakPreview" topLeftCell="A108">
      <selection activeCell="B89" sqref="B89:C89"/>
      <rowBreaks count="2" manualBreakCount="2">
        <brk id="73" max="11" man="1"/>
        <brk id="102" max="11" man="1"/>
      </rowBreaks>
      <colBreaks count="1" manualBreakCount="1">
        <brk id="6" max="120" man="1"/>
      </colBreaks>
      <pageMargins left="0.59" right="0.46" top="0.59055118110236227" bottom="0.59055118110236227" header="0.35433070866141736" footer="0.35433070866141736"/>
      <pageSetup scale="59" fitToHeight="0" orientation="portrait" r:id="rId33"/>
      <headerFooter alignWithMargins="0">
        <oddFooter>&amp;R&amp;"Book Antiqua,Bold"&amp;8 Page &amp;P of &amp;N</oddFooter>
      </headerFooter>
    </customSheetView>
  </customSheetViews>
  <mergeCells count="102">
    <mergeCell ref="A115:C115"/>
    <mergeCell ref="D115:F115"/>
    <mergeCell ref="D112:F112"/>
    <mergeCell ref="A113:C113"/>
    <mergeCell ref="B109:C109"/>
    <mergeCell ref="B64:F64"/>
    <mergeCell ref="D53:F53"/>
    <mergeCell ref="B56:F56"/>
    <mergeCell ref="D91:E91"/>
    <mergeCell ref="A105:F105"/>
    <mergeCell ref="B85:F85"/>
    <mergeCell ref="D92:E92"/>
    <mergeCell ref="B65:F65"/>
    <mergeCell ref="B58:F58"/>
    <mergeCell ref="B61:F61"/>
    <mergeCell ref="B62:F62"/>
    <mergeCell ref="B86:F86"/>
    <mergeCell ref="B59:F59"/>
    <mergeCell ref="B60:F60"/>
    <mergeCell ref="B57:F57"/>
    <mergeCell ref="B55:E55"/>
    <mergeCell ref="B91:C91"/>
    <mergeCell ref="B63:F63"/>
    <mergeCell ref="B66:F66"/>
    <mergeCell ref="A122:F122"/>
    <mergeCell ref="A116:C116"/>
    <mergeCell ref="D116:F116"/>
    <mergeCell ref="A117:C117"/>
    <mergeCell ref="D117:F117"/>
    <mergeCell ref="A119:C119"/>
    <mergeCell ref="D119:F119"/>
    <mergeCell ref="D118:F118"/>
    <mergeCell ref="A120:C120"/>
    <mergeCell ref="D120:F120"/>
    <mergeCell ref="A118:C118"/>
    <mergeCell ref="D51:F51"/>
    <mergeCell ref="D52:F52"/>
    <mergeCell ref="D41:F41"/>
    <mergeCell ref="D42:F42"/>
    <mergeCell ref="D37:F37"/>
    <mergeCell ref="C79:D79"/>
    <mergeCell ref="B108:C108"/>
    <mergeCell ref="B92:C92"/>
    <mergeCell ref="B90:C90"/>
    <mergeCell ref="B83:F83"/>
    <mergeCell ref="B94:F94"/>
    <mergeCell ref="B87:F87"/>
    <mergeCell ref="B93:F93"/>
    <mergeCell ref="E101:F101"/>
    <mergeCell ref="E102:F102"/>
    <mergeCell ref="A106:B106"/>
    <mergeCell ref="C80:D80"/>
    <mergeCell ref="B81:F81"/>
    <mergeCell ref="B82:F82"/>
    <mergeCell ref="D54:F54"/>
    <mergeCell ref="B84:F84"/>
    <mergeCell ref="D113:F113"/>
    <mergeCell ref="A114:C114"/>
    <mergeCell ref="A112:C112"/>
    <mergeCell ref="D114:F114"/>
    <mergeCell ref="D90:E90"/>
    <mergeCell ref="B88:C88"/>
    <mergeCell ref="D88:E88"/>
    <mergeCell ref="B89:C89"/>
    <mergeCell ref="D89:E89"/>
    <mergeCell ref="G16:H16"/>
    <mergeCell ref="D22:F22"/>
    <mergeCell ref="B18:F18"/>
    <mergeCell ref="B19:F19"/>
    <mergeCell ref="B17:F17"/>
    <mergeCell ref="G24:J24"/>
    <mergeCell ref="A3:F3"/>
    <mergeCell ref="C5:F5"/>
    <mergeCell ref="B6:C6"/>
    <mergeCell ref="C15:F15"/>
    <mergeCell ref="B21:F21"/>
    <mergeCell ref="D23:F23"/>
    <mergeCell ref="D24:F24"/>
    <mergeCell ref="G25:J25"/>
    <mergeCell ref="D39:F39"/>
    <mergeCell ref="D40:F40"/>
    <mergeCell ref="D30:F30"/>
    <mergeCell ref="D31:F31"/>
    <mergeCell ref="D26:F26"/>
    <mergeCell ref="D25:F25"/>
    <mergeCell ref="D49:F49"/>
    <mergeCell ref="D50:F50"/>
    <mergeCell ref="D36:F36"/>
    <mergeCell ref="D27:F27"/>
    <mergeCell ref="D28:F28"/>
    <mergeCell ref="D33:F33"/>
    <mergeCell ref="D34:F34"/>
    <mergeCell ref="D35:F35"/>
    <mergeCell ref="D32:F32"/>
    <mergeCell ref="D47:F47"/>
    <mergeCell ref="D48:F48"/>
    <mergeCell ref="D46:F46"/>
    <mergeCell ref="D29:F29"/>
    <mergeCell ref="D38:F38"/>
    <mergeCell ref="D43:F43"/>
    <mergeCell ref="D45:F45"/>
    <mergeCell ref="D44:F44"/>
  </mergeCells>
  <conditionalFormatting sqref="Z26">
    <cfRule type="expression" dxfId="6" priority="16" stopIfTrue="1">
      <formula>"if(right($I$21,1)=""."")"</formula>
    </cfRule>
  </conditionalFormatting>
  <conditionalFormatting sqref="H28">
    <cfRule type="expression" dxfId="5" priority="15" stopIfTrue="1">
      <formula>$G$28="Not Applicable"</formula>
    </cfRule>
  </conditionalFormatting>
  <conditionalFormatting sqref="D27:F27 H27:H28">
    <cfRule type="expression" dxfId="4" priority="14" stopIfTrue="1">
      <formula>$H$27="Sole Bidder"</formula>
    </cfRule>
  </conditionalFormatting>
  <conditionalFormatting sqref="D28:F28">
    <cfRule type="expression" dxfId="3" priority="11" stopIfTrue="1">
      <formula>$G$28="No"</formula>
    </cfRule>
  </conditionalFormatting>
  <conditionalFormatting sqref="B93:F93">
    <cfRule type="expression" dxfId="2" priority="9">
      <formula>$H$27="Sole Bidder"</formula>
    </cfRule>
  </conditionalFormatting>
  <conditionalFormatting sqref="A105:F110">
    <cfRule type="expression" dxfId="1" priority="8">
      <formula>$H$27="Sole Bidder"</formula>
    </cfRule>
  </conditionalFormatting>
  <conditionalFormatting sqref="B55:F56">
    <cfRule type="expression" dxfId="0" priority="2" stopIfTrue="1">
      <formula>$P$16=0</formula>
    </cfRule>
  </conditionalFormatting>
  <dataValidations disablePrompts="1" xWindow="1301" yWindow="417" count="6">
    <dataValidation type="whole" allowBlank="1" showInputMessage="1" showErrorMessage="1" error="Enter numeric figure only !" prompt="Enter the Bid Security Amount in Figures" sqref="I22 I24" xr:uid="{00000000-0002-0000-1A00-000000000000}">
      <formula1>0</formula1>
      <formula2>990000000</formula2>
    </dataValidation>
    <dataValidation type="list" allowBlank="1" showInputMessage="1" showErrorMessage="1" sqref="J19" xr:uid="{00000000-0002-0000-1A00-000001000000}">
      <formula1>"in Separate envelope, through Online payment mode"</formula1>
    </dataValidation>
    <dataValidation type="list" allowBlank="1" showInputMessage="1" showErrorMessage="1" sqref="G22 G24" xr:uid="{00000000-0002-0000-1A00-000002000000}">
      <formula1>$AC$20:$AC$25</formula1>
    </dataValidation>
    <dataValidation type="list" allowBlank="1" showInputMessage="1" error="Enter numeric figure between 1 to 20 only !" prompt="Enter the Validity of Bid Security - Month" sqref="K22" xr:uid="{0B08429A-87E0-4296-A6F9-68EAE8AAAD17}">
      <formula1>"Jan,Feb,Mar,Apr,May,Jun,Jul,Aug,Sep,Oct,Nov,Dec"</formula1>
    </dataValidation>
    <dataValidation type="whole" allowBlank="1" showInputMessage="1" error="Enter numeric figure between 1 to 20 only !" prompt="Enter the Validity of Bid Security - Date" sqref="J22" xr:uid="{9AA327EF-9958-4C4B-B8BF-9E28DB88B01F}">
      <formula1>1</formula1>
      <formula2>31</formula2>
    </dataValidation>
    <dataValidation type="list" operator="greaterThan" allowBlank="1" showInputMessage="1" error="Enter numeric figure between 1 to 20 only !" prompt="Enter the Validity of Bid Security - Year" sqref="L22" xr:uid="{E9279624-EA0B-4018-997C-293F0BEA4C48}">
      <formula1>"2022,2023"</formula1>
    </dataValidation>
  </dataValidations>
  <pageMargins left="0.59" right="0.46" top="0.59055118110236227" bottom="0.59055118110236227" header="0.35433070866141736" footer="0.35433070866141736"/>
  <pageSetup scale="59" fitToHeight="0" orientation="portrait" r:id="rId34"/>
  <headerFooter alignWithMargins="0">
    <oddFooter>&amp;R&amp;"Book Antiqua,Bold"&amp;8 Page &amp;P of &amp;N</oddFooter>
  </headerFooter>
  <rowBreaks count="2" manualBreakCount="2">
    <brk id="73" max="11" man="1"/>
    <brk id="102" max="11" man="1"/>
  </rowBreaks>
  <colBreaks count="1" manualBreakCount="1">
    <brk id="6" max="120" man="1"/>
  </colBreaks>
  <drawing r:id="rId3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indexed="8"/>
  </sheetPr>
  <dimension ref="A1:D112"/>
  <sheetViews>
    <sheetView workbookViewId="0">
      <selection activeCell="A4" sqref="A4"/>
    </sheetView>
  </sheetViews>
  <sheetFormatPr defaultRowHeight="12.75"/>
  <cols>
    <col min="1" max="1" width="13.28515625" style="187" customWidth="1"/>
    <col min="2" max="2" width="11.85546875" style="187" customWidth="1"/>
    <col min="3" max="16384" width="9.140625" style="187"/>
  </cols>
  <sheetData>
    <row r="1" spans="1:4" s="186" customFormat="1" ht="30" customHeight="1">
      <c r="A1" s="1091">
        <f>'Bid Form 1st Envelope '!I22</f>
        <v>0</v>
      </c>
      <c r="B1" s="1091"/>
    </row>
    <row r="2" spans="1:4" s="186" customFormat="1" ht="30" customHeight="1"/>
    <row r="3" spans="1:4">
      <c r="A3" s="186"/>
    </row>
    <row r="4" spans="1:4">
      <c r="A4" s="218" t="str">
        <f>IF(OR((A1&gt;9999999999),(A1&lt;0)),"Invalid Entry - More than 1000 crore OR -ve value",IF(A1=0, "Rs. Zero Only ",+CONCATENATE("Rs. ", B11,D11,B10,D10,B9,D9,B8,D8,B7,D7,B6," Only")))</f>
        <v xml:space="preserve">Rs. Zero Only </v>
      </c>
    </row>
    <row r="5" spans="1:4">
      <c r="A5" s="186"/>
    </row>
    <row r="6" spans="1:4">
      <c r="A6" s="219">
        <f>-INT(A1/100)*100+ROUND(A1,0)</f>
        <v>0</v>
      </c>
      <c r="B6" s="187" t="str">
        <f t="shared" ref="B6:B11" si="0">IF(A6=0,"",LOOKUP(A6,$A$13:$A$112,$B$13:$B$112))</f>
        <v/>
      </c>
      <c r="D6" s="218"/>
    </row>
    <row r="7" spans="1:4">
      <c r="A7" s="219">
        <f>-INT(A1/1000)*10+INT(A1/100)</f>
        <v>0</v>
      </c>
      <c r="B7" s="187" t="str">
        <f t="shared" si="0"/>
        <v/>
      </c>
      <c r="D7" s="218" t="str">
        <f>+IF(B7="",""," Hundred ")</f>
        <v/>
      </c>
    </row>
    <row r="8" spans="1:4">
      <c r="A8" s="219">
        <f>-INT(A1/100000)*100+INT(A1/1000)</f>
        <v>0</v>
      </c>
      <c r="B8" s="187" t="str">
        <f t="shared" si="0"/>
        <v/>
      </c>
      <c r="D8" s="218" t="str">
        <f>IF((B8=""),IF(C8="",""," Thousand ")," Thousand ")</f>
        <v/>
      </c>
    </row>
    <row r="9" spans="1:4">
      <c r="A9" s="219">
        <f>-INT(A1/10000000)*100+INT(A1/100000)</f>
        <v>0</v>
      </c>
      <c r="B9" s="187" t="str">
        <f t="shared" si="0"/>
        <v/>
      </c>
      <c r="D9" s="218" t="str">
        <f>IF((B9=""),IF(C9="",""," Lac ")," Lac ")</f>
        <v/>
      </c>
    </row>
    <row r="10" spans="1:4">
      <c r="A10" s="219">
        <f>-INT(A1/1000000000)*100+INT(A1/10000000)</f>
        <v>0</v>
      </c>
      <c r="B10" s="220" t="str">
        <f t="shared" si="0"/>
        <v/>
      </c>
      <c r="D10" s="218" t="str">
        <f>IF((B10=""),IF(C10="",""," Crore ")," Crore ")</f>
        <v/>
      </c>
    </row>
    <row r="11" spans="1:4">
      <c r="A11" s="221">
        <f>-INT(A1/10000000000)*1000+INT(A1/1000000000)</f>
        <v>0</v>
      </c>
      <c r="B11" s="220" t="str">
        <f t="shared" si="0"/>
        <v/>
      </c>
      <c r="D11" s="218" t="str">
        <f>IF((B11=""),IF(C11="",""," Hundred ")," Hundred ")</f>
        <v/>
      </c>
    </row>
    <row r="13" spans="1:4">
      <c r="A13" s="222">
        <v>1</v>
      </c>
      <c r="B13" s="223" t="s">
        <v>186</v>
      </c>
    </row>
    <row r="14" spans="1:4">
      <c r="A14" s="222">
        <v>2</v>
      </c>
      <c r="B14" s="223" t="s">
        <v>187</v>
      </c>
    </row>
    <row r="15" spans="1:4">
      <c r="A15" s="222">
        <v>3</v>
      </c>
      <c r="B15" s="223" t="s">
        <v>188</v>
      </c>
    </row>
    <row r="16" spans="1:4">
      <c r="A16" s="222">
        <v>4</v>
      </c>
      <c r="B16" s="223" t="s">
        <v>189</v>
      </c>
    </row>
    <row r="17" spans="1:2">
      <c r="A17" s="222">
        <v>5</v>
      </c>
      <c r="B17" s="223" t="s">
        <v>190</v>
      </c>
    </row>
    <row r="18" spans="1:2">
      <c r="A18" s="222">
        <v>6</v>
      </c>
      <c r="B18" s="223" t="s">
        <v>191</v>
      </c>
    </row>
    <row r="19" spans="1:2">
      <c r="A19" s="222">
        <v>7</v>
      </c>
      <c r="B19" s="223" t="s">
        <v>192</v>
      </c>
    </row>
    <row r="20" spans="1:2">
      <c r="A20" s="222">
        <v>8</v>
      </c>
      <c r="B20" s="223" t="s">
        <v>193</v>
      </c>
    </row>
    <row r="21" spans="1:2">
      <c r="A21" s="222">
        <v>9</v>
      </c>
      <c r="B21" s="223" t="s">
        <v>194</v>
      </c>
    </row>
    <row r="22" spans="1:2">
      <c r="A22" s="222">
        <v>10</v>
      </c>
      <c r="B22" s="223" t="s">
        <v>195</v>
      </c>
    </row>
    <row r="23" spans="1:2">
      <c r="A23" s="222">
        <v>11</v>
      </c>
      <c r="B23" s="223" t="s">
        <v>196</v>
      </c>
    </row>
    <row r="24" spans="1:2">
      <c r="A24" s="222">
        <v>12</v>
      </c>
      <c r="B24" s="223" t="s">
        <v>197</v>
      </c>
    </row>
    <row r="25" spans="1:2">
      <c r="A25" s="222">
        <v>13</v>
      </c>
      <c r="B25" s="223" t="s">
        <v>198</v>
      </c>
    </row>
    <row r="26" spans="1:2">
      <c r="A26" s="222">
        <v>14</v>
      </c>
      <c r="B26" s="223" t="s">
        <v>199</v>
      </c>
    </row>
    <row r="27" spans="1:2">
      <c r="A27" s="222">
        <v>15</v>
      </c>
      <c r="B27" s="223" t="s">
        <v>200</v>
      </c>
    </row>
    <row r="28" spans="1:2">
      <c r="A28" s="222">
        <v>16</v>
      </c>
      <c r="B28" s="223" t="s">
        <v>201</v>
      </c>
    </row>
    <row r="29" spans="1:2">
      <c r="A29" s="222">
        <v>17</v>
      </c>
      <c r="B29" s="223" t="s">
        <v>202</v>
      </c>
    </row>
    <row r="30" spans="1:2">
      <c r="A30" s="222">
        <v>18</v>
      </c>
      <c r="B30" s="223" t="s">
        <v>203</v>
      </c>
    </row>
    <row r="31" spans="1:2">
      <c r="A31" s="222">
        <v>19</v>
      </c>
      <c r="B31" s="223" t="s">
        <v>204</v>
      </c>
    </row>
    <row r="32" spans="1:2">
      <c r="A32" s="222">
        <v>20</v>
      </c>
      <c r="B32" s="223" t="s">
        <v>205</v>
      </c>
    </row>
    <row r="33" spans="1:2">
      <c r="A33" s="222">
        <v>21</v>
      </c>
      <c r="B33" s="223" t="s">
        <v>206</v>
      </c>
    </row>
    <row r="34" spans="1:2">
      <c r="A34" s="222">
        <v>22</v>
      </c>
      <c r="B34" s="223" t="s">
        <v>207</v>
      </c>
    </row>
    <row r="35" spans="1:2">
      <c r="A35" s="222">
        <v>23</v>
      </c>
      <c r="B35" s="223" t="s">
        <v>208</v>
      </c>
    </row>
    <row r="36" spans="1:2">
      <c r="A36" s="222">
        <v>24</v>
      </c>
      <c r="B36" s="223" t="s">
        <v>209</v>
      </c>
    </row>
    <row r="37" spans="1:2">
      <c r="A37" s="222">
        <v>25</v>
      </c>
      <c r="B37" s="223" t="s">
        <v>210</v>
      </c>
    </row>
    <row r="38" spans="1:2">
      <c r="A38" s="222">
        <v>26</v>
      </c>
      <c r="B38" s="223" t="s">
        <v>211</v>
      </c>
    </row>
    <row r="39" spans="1:2">
      <c r="A39" s="222">
        <v>27</v>
      </c>
      <c r="B39" s="223" t="s">
        <v>212</v>
      </c>
    </row>
    <row r="40" spans="1:2">
      <c r="A40" s="222">
        <v>28</v>
      </c>
      <c r="B40" s="223" t="s">
        <v>213</v>
      </c>
    </row>
    <row r="41" spans="1:2">
      <c r="A41" s="222">
        <v>29</v>
      </c>
      <c r="B41" s="223" t="s">
        <v>214</v>
      </c>
    </row>
    <row r="42" spans="1:2">
      <c r="A42" s="222">
        <v>30</v>
      </c>
      <c r="B42" s="223" t="s">
        <v>215</v>
      </c>
    </row>
    <row r="43" spans="1:2">
      <c r="A43" s="222">
        <v>31</v>
      </c>
      <c r="B43" s="223" t="s">
        <v>216</v>
      </c>
    </row>
    <row r="44" spans="1:2">
      <c r="A44" s="222">
        <v>32</v>
      </c>
      <c r="B44" s="223" t="s">
        <v>217</v>
      </c>
    </row>
    <row r="45" spans="1:2">
      <c r="A45" s="222">
        <v>33</v>
      </c>
      <c r="B45" s="223" t="s">
        <v>218</v>
      </c>
    </row>
    <row r="46" spans="1:2">
      <c r="A46" s="222">
        <v>34</v>
      </c>
      <c r="B46" s="223" t="s">
        <v>219</v>
      </c>
    </row>
    <row r="47" spans="1:2">
      <c r="A47" s="222">
        <v>35</v>
      </c>
      <c r="B47" s="223" t="s">
        <v>12</v>
      </c>
    </row>
    <row r="48" spans="1:2">
      <c r="A48" s="222">
        <v>36</v>
      </c>
      <c r="B48" s="223" t="s">
        <v>220</v>
      </c>
    </row>
    <row r="49" spans="1:2">
      <c r="A49" s="222">
        <v>37</v>
      </c>
      <c r="B49" s="223" t="s">
        <v>221</v>
      </c>
    </row>
    <row r="50" spans="1:2">
      <c r="A50" s="222">
        <v>38</v>
      </c>
      <c r="B50" s="223" t="s">
        <v>222</v>
      </c>
    </row>
    <row r="51" spans="1:2">
      <c r="A51" s="222">
        <v>39</v>
      </c>
      <c r="B51" s="223" t="s">
        <v>223</v>
      </c>
    </row>
    <row r="52" spans="1:2">
      <c r="A52" s="222">
        <v>40</v>
      </c>
      <c r="B52" s="223" t="s">
        <v>224</v>
      </c>
    </row>
    <row r="53" spans="1:2">
      <c r="A53" s="222">
        <v>41</v>
      </c>
      <c r="B53" s="223" t="s">
        <v>225</v>
      </c>
    </row>
    <row r="54" spans="1:2">
      <c r="A54" s="222">
        <v>42</v>
      </c>
      <c r="B54" s="223" t="s">
        <v>226</v>
      </c>
    </row>
    <row r="55" spans="1:2">
      <c r="A55" s="222">
        <v>43</v>
      </c>
      <c r="B55" s="223" t="s">
        <v>227</v>
      </c>
    </row>
    <row r="56" spans="1:2">
      <c r="A56" s="222">
        <v>44</v>
      </c>
      <c r="B56" s="223" t="s">
        <v>228</v>
      </c>
    </row>
    <row r="57" spans="1:2">
      <c r="A57" s="222">
        <v>45</v>
      </c>
      <c r="B57" s="223" t="s">
        <v>229</v>
      </c>
    </row>
    <row r="58" spans="1:2">
      <c r="A58" s="222">
        <v>46</v>
      </c>
      <c r="B58" s="223" t="s">
        <v>230</v>
      </c>
    </row>
    <row r="59" spans="1:2">
      <c r="A59" s="222">
        <v>47</v>
      </c>
      <c r="B59" s="223" t="s">
        <v>231</v>
      </c>
    </row>
    <row r="60" spans="1:2">
      <c r="A60" s="222">
        <v>48</v>
      </c>
      <c r="B60" s="223" t="s">
        <v>232</v>
      </c>
    </row>
    <row r="61" spans="1:2">
      <c r="A61" s="222">
        <v>49</v>
      </c>
      <c r="B61" s="223" t="s">
        <v>233</v>
      </c>
    </row>
    <row r="62" spans="1:2">
      <c r="A62" s="222">
        <v>50</v>
      </c>
      <c r="B62" s="223" t="s">
        <v>234</v>
      </c>
    </row>
    <row r="63" spans="1:2">
      <c r="A63" s="222">
        <v>51</v>
      </c>
      <c r="B63" s="223" t="s">
        <v>235</v>
      </c>
    </row>
    <row r="64" spans="1:2">
      <c r="A64" s="222">
        <v>52</v>
      </c>
      <c r="B64" s="223" t="s">
        <v>236</v>
      </c>
    </row>
    <row r="65" spans="1:2">
      <c r="A65" s="222">
        <v>53</v>
      </c>
      <c r="B65" s="223" t="s">
        <v>237</v>
      </c>
    </row>
    <row r="66" spans="1:2">
      <c r="A66" s="222">
        <v>54</v>
      </c>
      <c r="B66" s="223" t="s">
        <v>238</v>
      </c>
    </row>
    <row r="67" spans="1:2">
      <c r="A67" s="222">
        <v>55</v>
      </c>
      <c r="B67" s="223" t="s">
        <v>239</v>
      </c>
    </row>
    <row r="68" spans="1:2">
      <c r="A68" s="222">
        <v>56</v>
      </c>
      <c r="B68" s="223" t="s">
        <v>240</v>
      </c>
    </row>
    <row r="69" spans="1:2">
      <c r="A69" s="222">
        <v>57</v>
      </c>
      <c r="B69" s="223" t="s">
        <v>241</v>
      </c>
    </row>
    <row r="70" spans="1:2">
      <c r="A70" s="222">
        <v>58</v>
      </c>
      <c r="B70" s="223" t="s">
        <v>242</v>
      </c>
    </row>
    <row r="71" spans="1:2">
      <c r="A71" s="222">
        <v>59</v>
      </c>
      <c r="B71" s="223" t="s">
        <v>243</v>
      </c>
    </row>
    <row r="72" spans="1:2">
      <c r="A72" s="222">
        <v>60</v>
      </c>
      <c r="B72" s="223" t="s">
        <v>244</v>
      </c>
    </row>
    <row r="73" spans="1:2">
      <c r="A73" s="222">
        <v>61</v>
      </c>
      <c r="B73" s="223" t="s">
        <v>245</v>
      </c>
    </row>
    <row r="74" spans="1:2">
      <c r="A74" s="222">
        <v>62</v>
      </c>
      <c r="B74" s="223" t="s">
        <v>246</v>
      </c>
    </row>
    <row r="75" spans="1:2">
      <c r="A75" s="222">
        <v>63</v>
      </c>
      <c r="B75" s="223" t="s">
        <v>247</v>
      </c>
    </row>
    <row r="76" spans="1:2">
      <c r="A76" s="222">
        <v>64</v>
      </c>
      <c r="B76" s="223" t="s">
        <v>248</v>
      </c>
    </row>
    <row r="77" spans="1:2">
      <c r="A77" s="222">
        <v>65</v>
      </c>
      <c r="B77" s="223" t="s">
        <v>249</v>
      </c>
    </row>
    <row r="78" spans="1:2">
      <c r="A78" s="222">
        <v>66</v>
      </c>
      <c r="B78" s="223" t="s">
        <v>250</v>
      </c>
    </row>
    <row r="79" spans="1:2">
      <c r="A79" s="222">
        <v>67</v>
      </c>
      <c r="B79" s="223" t="s">
        <v>251</v>
      </c>
    </row>
    <row r="80" spans="1:2">
      <c r="A80" s="222">
        <v>68</v>
      </c>
      <c r="B80" s="223" t="s">
        <v>252</v>
      </c>
    </row>
    <row r="81" spans="1:2">
      <c r="A81" s="222">
        <v>69</v>
      </c>
      <c r="B81" s="223" t="s">
        <v>253</v>
      </c>
    </row>
    <row r="82" spans="1:2">
      <c r="A82" s="222">
        <v>70</v>
      </c>
      <c r="B82" s="223" t="s">
        <v>254</v>
      </c>
    </row>
    <row r="83" spans="1:2">
      <c r="A83" s="222">
        <v>71</v>
      </c>
      <c r="B83" s="223" t="s">
        <v>255</v>
      </c>
    </row>
    <row r="84" spans="1:2">
      <c r="A84" s="222">
        <v>72</v>
      </c>
      <c r="B84" s="223" t="s">
        <v>256</v>
      </c>
    </row>
    <row r="85" spans="1:2">
      <c r="A85" s="222">
        <v>73</v>
      </c>
      <c r="B85" s="223" t="s">
        <v>257</v>
      </c>
    </row>
    <row r="86" spans="1:2">
      <c r="A86" s="222">
        <v>74</v>
      </c>
      <c r="B86" s="223" t="s">
        <v>258</v>
      </c>
    </row>
    <row r="87" spans="1:2">
      <c r="A87" s="222">
        <v>75</v>
      </c>
      <c r="B87" s="223" t="s">
        <v>259</v>
      </c>
    </row>
    <row r="88" spans="1:2">
      <c r="A88" s="222">
        <v>76</v>
      </c>
      <c r="B88" s="223" t="s">
        <v>260</v>
      </c>
    </row>
    <row r="89" spans="1:2">
      <c r="A89" s="222">
        <v>77</v>
      </c>
      <c r="B89" s="223" t="s">
        <v>261</v>
      </c>
    </row>
    <row r="90" spans="1:2">
      <c r="A90" s="222">
        <v>78</v>
      </c>
      <c r="B90" s="223" t="s">
        <v>262</v>
      </c>
    </row>
    <row r="91" spans="1:2">
      <c r="A91" s="222">
        <v>79</v>
      </c>
      <c r="B91" s="223" t="s">
        <v>263</v>
      </c>
    </row>
    <row r="92" spans="1:2">
      <c r="A92" s="222">
        <v>80</v>
      </c>
      <c r="B92" s="223" t="s">
        <v>264</v>
      </c>
    </row>
    <row r="93" spans="1:2">
      <c r="A93" s="222">
        <v>81</v>
      </c>
      <c r="B93" s="223" t="s">
        <v>265</v>
      </c>
    </row>
    <row r="94" spans="1:2">
      <c r="A94" s="222">
        <v>82</v>
      </c>
      <c r="B94" s="223" t="s">
        <v>266</v>
      </c>
    </row>
    <row r="95" spans="1:2">
      <c r="A95" s="222">
        <v>83</v>
      </c>
      <c r="B95" s="223" t="s">
        <v>267</v>
      </c>
    </row>
    <row r="96" spans="1:2">
      <c r="A96" s="222">
        <v>84</v>
      </c>
      <c r="B96" s="223" t="s">
        <v>268</v>
      </c>
    </row>
    <row r="97" spans="1:2">
      <c r="A97" s="222">
        <v>85</v>
      </c>
      <c r="B97" s="223" t="s">
        <v>269</v>
      </c>
    </row>
    <row r="98" spans="1:2">
      <c r="A98" s="222">
        <v>86</v>
      </c>
      <c r="B98" s="223" t="s">
        <v>270</v>
      </c>
    </row>
    <row r="99" spans="1:2">
      <c r="A99" s="222">
        <v>87</v>
      </c>
      <c r="B99" s="223" t="s">
        <v>271</v>
      </c>
    </row>
    <row r="100" spans="1:2">
      <c r="A100" s="222">
        <v>88</v>
      </c>
      <c r="B100" s="223" t="s">
        <v>272</v>
      </c>
    </row>
    <row r="101" spans="1:2">
      <c r="A101" s="222">
        <v>89</v>
      </c>
      <c r="B101" s="223" t="s">
        <v>273</v>
      </c>
    </row>
    <row r="102" spans="1:2">
      <c r="A102" s="222">
        <v>90</v>
      </c>
      <c r="B102" s="223" t="s">
        <v>274</v>
      </c>
    </row>
    <row r="103" spans="1:2">
      <c r="A103" s="222">
        <v>91</v>
      </c>
      <c r="B103" s="223" t="s">
        <v>275</v>
      </c>
    </row>
    <row r="104" spans="1:2">
      <c r="A104" s="222">
        <v>92</v>
      </c>
      <c r="B104" s="223" t="s">
        <v>276</v>
      </c>
    </row>
    <row r="105" spans="1:2">
      <c r="A105" s="222">
        <v>93</v>
      </c>
      <c r="B105" s="223" t="s">
        <v>277</v>
      </c>
    </row>
    <row r="106" spans="1:2">
      <c r="A106" s="222">
        <v>94</v>
      </c>
      <c r="B106" s="223" t="s">
        <v>278</v>
      </c>
    </row>
    <row r="107" spans="1:2">
      <c r="A107" s="222">
        <v>95</v>
      </c>
      <c r="B107" s="223" t="s">
        <v>279</v>
      </c>
    </row>
    <row r="108" spans="1:2">
      <c r="A108" s="222">
        <v>96</v>
      </c>
      <c r="B108" s="223" t="s">
        <v>280</v>
      </c>
    </row>
    <row r="109" spans="1:2">
      <c r="A109" s="222">
        <v>97</v>
      </c>
      <c r="B109" s="223" t="s">
        <v>281</v>
      </c>
    </row>
    <row r="110" spans="1:2">
      <c r="A110" s="222">
        <v>98</v>
      </c>
      <c r="B110" s="223" t="s">
        <v>282</v>
      </c>
    </row>
    <row r="111" spans="1:2">
      <c r="A111" s="222">
        <v>99</v>
      </c>
      <c r="B111" s="223" t="s">
        <v>283</v>
      </c>
    </row>
    <row r="112" spans="1:2">
      <c r="A112" s="222">
        <v>100</v>
      </c>
      <c r="B112" s="223" t="s">
        <v>284</v>
      </c>
    </row>
  </sheetData>
  <sheetProtection password="8F0B" sheet="1" objects="1" scenarios="1" selectLockedCells="1" selectUnlockedCells="1"/>
  <customSheetViews>
    <customSheetView guid="{298F032C-06C2-4CBE-91F6-31626F220A05}" state="hidden">
      <selection activeCell="A4" sqref="A4"/>
      <pageMargins left="0.75" right="0.75" top="1" bottom="1" header="0.5" footer="0.5"/>
      <pageSetup orientation="portrait" r:id="rId1"/>
      <headerFooter alignWithMargins="0"/>
    </customSheetView>
    <customSheetView guid="{345DC493-E4B0-4F0D-8EB4-6A65D801E281}" state="hidden">
      <selection activeCell="A4" sqref="A4"/>
      <pageMargins left="0.75" right="0.75" top="1" bottom="1" header="0.5" footer="0.5"/>
      <pageSetup orientation="portrait" r:id="rId2"/>
      <headerFooter alignWithMargins="0"/>
    </customSheetView>
    <customSheetView guid="{35C772BD-8F05-4A18-BEC8-6AF744E22539}" state="hidden">
      <selection activeCell="A4" sqref="A4"/>
      <pageMargins left="0.75" right="0.75" top="1" bottom="1" header="0.5" footer="0.5"/>
      <pageSetup orientation="portrait" r:id="rId3"/>
      <headerFooter alignWithMargins="0"/>
    </customSheetView>
    <customSheetView guid="{FC200EB0-6614-47DB-96CE-7610471486D9}" state="hidden">
      <selection activeCell="A4" sqref="A4"/>
      <pageMargins left="0.75" right="0.75" top="1" bottom="1" header="0.5" footer="0.5"/>
      <pageSetup orientation="portrait" r:id="rId4"/>
      <headerFooter alignWithMargins="0"/>
    </customSheetView>
    <customSheetView guid="{010B040B-83D1-42E5-9354-A9BE9113BDAC}" state="hidden">
      <selection activeCell="A4" sqref="A4"/>
      <pageMargins left="0.75" right="0.75" top="1" bottom="1" header="0.5" footer="0.5"/>
      <pageSetup orientation="portrait" r:id="rId5"/>
      <headerFooter alignWithMargins="0"/>
    </customSheetView>
    <customSheetView guid="{77353208-2D17-4D2E-ADE3-4F168F350B73}" state="hidden">
      <selection activeCell="A4" sqref="A4"/>
      <pageMargins left="0.75" right="0.75" top="1" bottom="1" header="0.5" footer="0.5"/>
      <pageSetup orientation="portrait" r:id="rId6"/>
      <headerFooter alignWithMargins="0"/>
    </customSheetView>
    <customSheetView guid="{1F125E51-1799-42D0-B41E-DC039BB17D59}" state="hidden">
      <selection activeCell="A4" sqref="A4"/>
      <pageMargins left="0.75" right="0.75" top="1" bottom="1" header="0.5" footer="0.5"/>
      <pageSetup orientation="portrait" r:id="rId7"/>
      <headerFooter alignWithMargins="0"/>
    </customSheetView>
    <customSheetView guid="{14C32814-5A59-4863-9FB1-822FBB75D7D1}" state="hidden">
      <selection activeCell="A4" sqref="A4"/>
      <pageMargins left="0.75" right="0.75" top="1" bottom="1" header="0.5" footer="0.5"/>
      <pageSetup orientation="portrait" r:id="rId8"/>
      <headerFooter alignWithMargins="0"/>
    </customSheetView>
    <customSheetView guid="{AA750348-930C-43DE-ADD0-8D60980F5013}" state="hidden">
      <selection activeCell="A4" sqref="A4"/>
      <pageMargins left="0.75" right="0.75" top="1" bottom="1" header="0.5" footer="0.5"/>
      <pageSetup orientation="portrait" r:id="rId9"/>
      <headerFooter alignWithMargins="0"/>
    </customSheetView>
    <customSheetView guid="{CFBF18EC-8277-4311-991B-395AF21BB33B}" state="hidden">
      <selection activeCell="A4" sqref="A4"/>
      <pageMargins left="0.75" right="0.75" top="1" bottom="1" header="0.5" footer="0.5"/>
      <pageSetup orientation="portrait" r:id="rId10"/>
      <headerFooter alignWithMargins="0"/>
    </customSheetView>
    <customSheetView guid="{82C64B11-1F50-45B5-B7BB-9F1DC733C833}" state="hidden">
      <selection activeCell="A4" sqref="A4"/>
      <pageMargins left="0.75" right="0.75" top="1" bottom="1" header="0.5" footer="0.5"/>
      <pageSetup orientation="portrait" r:id="rId11"/>
      <headerFooter alignWithMargins="0"/>
    </customSheetView>
    <customSheetView guid="{FE4EC9C4-31B9-4D40-8323-5B16C3BC840F}" state="hidden">
      <selection activeCell="A4" sqref="A4"/>
      <pageMargins left="0.75" right="0.75" top="1" bottom="1" header="0.5" footer="0.5"/>
      <pageSetup orientation="portrait" r:id="rId12"/>
      <headerFooter alignWithMargins="0"/>
    </customSheetView>
    <customSheetView guid="{F9FE2C60-2849-4C32-B532-2B1A89FFA9CD}" state="hidden">
      <selection activeCell="A4" sqref="A4"/>
      <pageMargins left="0.75" right="0.75" top="1" bottom="1" header="0.5" footer="0.5"/>
      <pageSetup orientation="portrait" r:id="rId13"/>
      <headerFooter alignWithMargins="0"/>
    </customSheetView>
    <customSheetView guid="{494F6778-23FE-4AAC-B37D-6C7543FC13B9}" state="hidden">
      <selection activeCell="A4" sqref="A4"/>
      <pageMargins left="0.75" right="0.75" top="1" bottom="1" header="0.5" footer="0.5"/>
      <pageSetup orientation="portrait" r:id="rId14"/>
      <headerFooter alignWithMargins="0"/>
    </customSheetView>
    <customSheetView guid="{43BCBF1E-CDCF-4541-8D79-87EDCECBC1FD}" state="hidden">
      <selection activeCell="A4" sqref="A4"/>
      <pageMargins left="0.75" right="0.75" top="1" bottom="1" header="0.5" footer="0.5"/>
      <pageSetup orientation="portrait" r:id="rId15"/>
      <headerFooter alignWithMargins="0"/>
    </customSheetView>
    <customSheetView guid="{7A9EA6D6-4DDF-43D9-92E6-C6AFAD14E266}" state="hidden">
      <selection activeCell="A4" sqref="A4"/>
      <pageMargins left="0.75" right="0.75" top="1" bottom="1" header="0.5" footer="0.5"/>
      <pageSetup orientation="portrait" r:id="rId16"/>
      <headerFooter alignWithMargins="0"/>
    </customSheetView>
    <customSheetView guid="{DC28ED1E-3E35-4094-9C2B-5C0A1C1D459C}" state="hidden">
      <selection activeCell="A4" sqref="A4"/>
      <pageMargins left="0.75" right="0.75" top="1" bottom="1" header="0.5" footer="0.5"/>
      <pageSetup orientation="portrait" r:id="rId17"/>
      <headerFooter alignWithMargins="0"/>
    </customSheetView>
    <customSheetView guid="{240327DD-375F-45D4-BA52-89AFD79FE6A1}" state="hidden">
      <selection activeCell="A4" sqref="A4"/>
      <pageMargins left="0.75" right="0.75" top="1" bottom="1" header="0.5" footer="0.5"/>
      <pageSetup orientation="portrait" r:id="rId18"/>
      <headerFooter alignWithMargins="0"/>
    </customSheetView>
    <customSheetView guid="{82E8A0F5-0020-4355-95CF-28601763A783}" state="hidden">
      <selection activeCell="A4" sqref="A4"/>
      <pageMargins left="0.75" right="0.75" top="1" bottom="1" header="0.5" footer="0.5"/>
      <pageSetup orientation="portrait" r:id="rId19"/>
      <headerFooter alignWithMargins="0"/>
    </customSheetView>
    <customSheetView guid="{44C1C443-3199-4288-884A-D16AF7B2CD69}" state="hidden">
      <selection activeCell="A4" sqref="A4"/>
      <pageMargins left="0.75" right="0.75" top="1" bottom="1" header="0.5" footer="0.5"/>
      <pageSetup orientation="portrait" r:id="rId20"/>
      <headerFooter alignWithMargins="0"/>
    </customSheetView>
    <customSheetView guid="{CB7CD015-9A92-451A-BEF4-2BC98E3768DD}" state="hidden">
      <selection activeCell="A4" sqref="A4"/>
      <pageMargins left="0.75" right="0.75" top="1" bottom="1" header="0.5" footer="0.5"/>
      <pageSetup orientation="portrait" r:id="rId21"/>
      <headerFooter alignWithMargins="0"/>
    </customSheetView>
    <customSheetView guid="{7A88FC7A-7690-48AB-B789-172043AFADC8}" state="hidden">
      <selection activeCell="A4" sqref="A4"/>
      <pageMargins left="0.75" right="0.75" top="1" bottom="1" header="0.5" footer="0.5"/>
      <pageSetup orientation="portrait" r:id="rId22"/>
      <headerFooter alignWithMargins="0"/>
    </customSheetView>
    <customSheetView guid="{1E2D7167-D6B7-4690-9A83-BF768C4223A4}" state="hidden">
      <selection activeCell="A4" sqref="A4"/>
      <pageMargins left="0.75" right="0.75" top="1" bottom="1" header="0.5" footer="0.5"/>
      <pageSetup orientation="portrait" r:id="rId23"/>
      <headerFooter alignWithMargins="0"/>
    </customSheetView>
    <customSheetView guid="{13A93EBF-985A-49FD-9FE0-DC75D238EC8C}" state="hidden">
      <selection activeCell="A4" sqref="A4"/>
      <pageMargins left="0.75" right="0.75" top="1" bottom="1" header="0.5" footer="0.5"/>
      <pageSetup orientation="portrait" r:id="rId24"/>
      <headerFooter alignWithMargins="0"/>
    </customSheetView>
    <customSheetView guid="{BE615921-12B2-47E1-81BB-292B559B4C46}" state="hidden">
      <selection activeCell="A4" sqref="A4"/>
      <pageMargins left="0.75" right="0.75" top="1" bottom="1" header="0.5" footer="0.5"/>
      <pageSetup orientation="portrait" r:id="rId25"/>
      <headerFooter alignWithMargins="0"/>
    </customSheetView>
    <customSheetView guid="{D05C69EC-C4A6-4AED-AFBA-A3044FD4B3FB}" state="hidden">
      <selection activeCell="A4" sqref="A4"/>
      <pageMargins left="0.75" right="0.75" top="1" bottom="1" header="0.5" footer="0.5"/>
      <pageSetup orientation="portrait" r:id="rId26"/>
      <headerFooter alignWithMargins="0"/>
    </customSheetView>
    <customSheetView guid="{8CF338B0-8CA3-4AF4-816D-CB7A6D8E33BC}" state="hidden">
      <selection activeCell="A4" sqref="A4"/>
      <pageMargins left="0.75" right="0.75" top="1" bottom="1" header="0.5" footer="0.5"/>
      <pageSetup orientation="portrait" r:id="rId27"/>
      <headerFooter alignWithMargins="0"/>
    </customSheetView>
    <customSheetView guid="{B07CB001-8FAF-40AD-8AD5-A65A64B33B35}" state="hidden">
      <selection activeCell="A4" sqref="A4"/>
      <pageMargins left="0.75" right="0.75" top="1" bottom="1" header="0.5" footer="0.5"/>
      <pageSetup orientation="portrait" r:id="rId28"/>
      <headerFooter alignWithMargins="0"/>
    </customSheetView>
    <customSheetView guid="{4D67A8FB-66CE-4EFD-8932-C754BE25ED43}" state="hidden">
      <selection activeCell="A4" sqref="A4"/>
      <pageMargins left="0.75" right="0.75" top="1" bottom="1" header="0.5" footer="0.5"/>
      <pageSetup orientation="portrait" r:id="rId29"/>
      <headerFooter alignWithMargins="0"/>
    </customSheetView>
    <customSheetView guid="{0D490C87-B003-4943-9825-ACE0B8E7CC06}" state="hidden">
      <selection activeCell="A4" sqref="A4"/>
      <pageMargins left="0.75" right="0.75" top="1" bottom="1" header="0.5" footer="0.5"/>
      <pageSetup orientation="portrait" r:id="rId30"/>
      <headerFooter alignWithMargins="0"/>
    </customSheetView>
    <customSheetView guid="{012A8702-091E-4FD1-8E26-12B65B8B3B8C}" state="hidden">
      <selection activeCell="A4" sqref="A4"/>
      <pageMargins left="0.75" right="0.75" top="1" bottom="1" header="0.5" footer="0.5"/>
      <pageSetup orientation="portrait" r:id="rId31"/>
      <headerFooter alignWithMargins="0"/>
    </customSheetView>
    <customSheetView guid="{CD28740F-9825-447C-B887-B18F0232D126}" state="hidden">
      <selection activeCell="A4" sqref="A4"/>
      <pageMargins left="0.75" right="0.75" top="1" bottom="1" header="0.5" footer="0.5"/>
      <pageSetup orientation="portrait" r:id="rId32"/>
      <headerFooter alignWithMargins="0"/>
    </customSheetView>
    <customSheetView guid="{0064F3C0-5DFF-4992-B9AD-EC91C5FD9BD7}" state="hidden">
      <selection activeCell="A4" sqref="A4"/>
      <pageMargins left="0.75" right="0.75" top="1" bottom="1" header="0.5" footer="0.5"/>
      <pageSetup orientation="portrait" r:id="rId33"/>
      <headerFooter alignWithMargins="0"/>
    </customSheetView>
  </customSheetViews>
  <mergeCells count="1">
    <mergeCell ref="A1:B1"/>
  </mergeCells>
  <pageMargins left="0.75" right="0.75" top="1" bottom="1" header="0.5" footer="0.5"/>
  <pageSetup orientation="portrait" r:id="rId34"/>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dimension ref="A1"/>
  <sheetViews>
    <sheetView workbookViewId="0">
      <selection activeCell="N21" sqref="N21"/>
    </sheetView>
  </sheetViews>
  <sheetFormatPr defaultRowHeight="13.5"/>
  <sheetData/>
  <customSheetViews>
    <customSheetView guid="{298F032C-06C2-4CBE-91F6-31626F220A05}" state="hidden">
      <selection activeCell="N21" sqref="N21"/>
      <pageMargins left="0.7" right="0.7" top="0.75" bottom="0.75" header="0.3" footer="0.3"/>
    </customSheetView>
    <customSheetView guid="{345DC493-E4B0-4F0D-8EB4-6A65D801E281}" state="hidden">
      <selection activeCell="N21" sqref="N21"/>
      <pageMargins left="0.7" right="0.7" top="0.75" bottom="0.75" header="0.3" footer="0.3"/>
    </customSheetView>
    <customSheetView guid="{35C772BD-8F05-4A18-BEC8-6AF744E22539}" state="hidden">
      <selection activeCell="N21" sqref="N21"/>
      <pageMargins left="0.7" right="0.7" top="0.75" bottom="0.75" header="0.3" footer="0.3"/>
    </customSheetView>
    <customSheetView guid="{FC200EB0-6614-47DB-96CE-7610471486D9}" state="hidden">
      <selection activeCell="N21" sqref="N21"/>
      <pageMargins left="0.7" right="0.7" top="0.75" bottom="0.75" header="0.3" footer="0.3"/>
    </customSheetView>
    <customSheetView guid="{010B040B-83D1-42E5-9354-A9BE9113BDAC}" state="hidden">
      <selection activeCell="N21" sqref="N21"/>
      <pageMargins left="0.7" right="0.7" top="0.75" bottom="0.75" header="0.3" footer="0.3"/>
    </customSheetView>
    <customSheetView guid="{77353208-2D17-4D2E-ADE3-4F168F350B73}" state="hidden">
      <selection activeCell="N21" sqref="N21"/>
      <pageMargins left="0.7" right="0.7" top="0.75" bottom="0.75" header="0.3" footer="0.3"/>
    </customSheetView>
    <customSheetView guid="{1F125E51-1799-42D0-B41E-DC039BB17D59}" state="hidden">
      <selection activeCell="N21" sqref="N21"/>
      <pageMargins left="0.7" right="0.7" top="0.75" bottom="0.75" header="0.3" footer="0.3"/>
    </customSheetView>
    <customSheetView guid="{14C32814-5A59-4863-9FB1-822FBB75D7D1}" state="hidden">
      <selection activeCell="N21" sqref="N21"/>
      <pageMargins left="0.7" right="0.7" top="0.75" bottom="0.75" header="0.3" footer="0.3"/>
    </customSheetView>
    <customSheetView guid="{AA750348-930C-43DE-ADD0-8D60980F5013}" state="hidden">
      <selection activeCell="N21" sqref="N21"/>
      <pageMargins left="0.7" right="0.7" top="0.75" bottom="0.75" header="0.3" footer="0.3"/>
    </customSheetView>
    <customSheetView guid="{CFBF18EC-8277-4311-991B-395AF21BB33B}" state="hidden">
      <selection activeCell="N21" sqref="N21"/>
      <pageMargins left="0.7" right="0.7" top="0.75" bottom="0.75" header="0.3" footer="0.3"/>
    </customSheetView>
    <customSheetView guid="{7A88FC7A-7690-48AB-B789-172043AFADC8}" state="hidden">
      <selection activeCell="N21" sqref="N21"/>
      <pageMargins left="0.7" right="0.7" top="0.75" bottom="0.75" header="0.3" footer="0.3"/>
    </customSheetView>
    <customSheetView guid="{1E2D7167-D6B7-4690-9A83-BF768C4223A4}" state="hidden">
      <selection activeCell="N21" sqref="N21"/>
      <pageMargins left="0.7" right="0.7" top="0.75" bottom="0.75" header="0.3" footer="0.3"/>
    </customSheetView>
    <customSheetView guid="{13A93EBF-985A-49FD-9FE0-DC75D238EC8C}" state="hidden">
      <selection activeCell="N21" sqref="N21"/>
      <pageMargins left="0.7" right="0.7" top="0.75" bottom="0.75" header="0.3" footer="0.3"/>
    </customSheetView>
    <customSheetView guid="{BE615921-12B2-47E1-81BB-292B559B4C46}" state="hidden">
      <selection activeCell="N21" sqref="N21"/>
      <pageMargins left="0.7" right="0.7" top="0.75" bottom="0.75" header="0.3" footer="0.3"/>
    </customSheetView>
    <customSheetView guid="{D05C69EC-C4A6-4AED-AFBA-A3044FD4B3FB}" state="hidden">
      <selection activeCell="N21" sqref="N21"/>
      <pageMargins left="0.7" right="0.7" top="0.75" bottom="0.75" header="0.3" footer="0.3"/>
    </customSheetView>
    <customSheetView guid="{8CF338B0-8CA3-4AF4-816D-CB7A6D8E33BC}" state="hidden">
      <selection activeCell="N21" sqref="N21"/>
      <pageMargins left="0.7" right="0.7" top="0.75" bottom="0.75" header="0.3" footer="0.3"/>
    </customSheetView>
    <customSheetView guid="{B07CB001-8FAF-40AD-8AD5-A65A64B33B35}" state="hidden">
      <selection activeCell="N21" sqref="N21"/>
      <pageMargins left="0.7" right="0.7" top="0.75" bottom="0.75" header="0.3" footer="0.3"/>
    </customSheetView>
    <customSheetView guid="{4D67A8FB-66CE-4EFD-8932-C754BE25ED43}" state="hidden">
      <selection activeCell="N21" sqref="N21"/>
      <pageMargins left="0.7" right="0.7" top="0.75" bottom="0.75" header="0.3" footer="0.3"/>
    </customSheetView>
    <customSheetView guid="{0D490C87-B003-4943-9825-ACE0B8E7CC06}" state="hidden">
      <selection activeCell="N21" sqref="N21"/>
      <pageMargins left="0.7" right="0.7" top="0.75" bottom="0.75" header="0.3" footer="0.3"/>
    </customSheetView>
    <customSheetView guid="{012A8702-091E-4FD1-8E26-12B65B8B3B8C}" state="hidden">
      <selection activeCell="N21" sqref="N21"/>
      <pageMargins left="0.7" right="0.7" top="0.75" bottom="0.75" header="0.3" footer="0.3"/>
    </customSheetView>
    <customSheetView guid="{CD28740F-9825-447C-B887-B18F0232D126}" state="hidden">
      <selection activeCell="N21" sqref="N21"/>
      <pageMargins left="0.7" right="0.7" top="0.75" bottom="0.75" header="0.3" footer="0.3"/>
    </customSheetView>
    <customSheetView guid="{0064F3C0-5DFF-4992-B9AD-EC91C5FD9BD7}" state="hidden">
      <selection activeCell="N21" sqref="N21"/>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48</vt:i4>
      </vt:variant>
    </vt:vector>
  </HeadingPairs>
  <TitlesOfParts>
    <vt:vector size="78" baseType="lpstr">
      <vt:lpstr>Basic</vt:lpstr>
      <vt:lpstr>Cover</vt:lpstr>
      <vt:lpstr>Names of Bidder</vt:lpstr>
      <vt:lpstr>Attach 3(JV)</vt:lpstr>
      <vt:lpstr>Attach-3 (QR)</vt:lpstr>
      <vt:lpstr>Attach 4</vt:lpstr>
      <vt:lpstr>Attach 4 (A)</vt:lpstr>
      <vt:lpstr>Attach 4 (B)</vt:lpstr>
      <vt:lpstr>Attach 5</vt:lpstr>
      <vt:lpstr>Attach 5A</vt:lpstr>
      <vt:lpstr>Attach 5B</vt:lpstr>
      <vt:lpstr>Attach 6</vt:lpstr>
      <vt:lpstr>Attach 7</vt:lpstr>
      <vt:lpstr>Attach 9</vt:lpstr>
      <vt:lpstr>Attach 10</vt:lpstr>
      <vt:lpstr>Attach 11</vt:lpstr>
      <vt:lpstr>Attach 12</vt:lpstr>
      <vt:lpstr>Attach 13</vt:lpstr>
      <vt:lpstr>Attach 14</vt:lpstr>
      <vt:lpstr>Attach 14-IP</vt:lpstr>
      <vt:lpstr>Attach 15</vt:lpstr>
      <vt:lpstr>Attach 16</vt:lpstr>
      <vt:lpstr>Attach 17</vt:lpstr>
      <vt:lpstr>Attach 18</vt:lpstr>
      <vt:lpstr>Attach 19</vt:lpstr>
      <vt:lpstr>Attach-20</vt:lpstr>
      <vt:lpstr>Attach 23</vt:lpstr>
      <vt:lpstr>Bid Form 1st Envelope </vt:lpstr>
      <vt:lpstr>N to W</vt:lpstr>
      <vt:lpstr>Sheet1</vt:lpstr>
      <vt:lpstr>'Attach-3 (QR)'!BL2A</vt:lpstr>
      <vt:lpstr>'Attach-3 (QR)'!BL2AA</vt:lpstr>
      <vt:lpstr>'Attach-3 (QR)'!BL2B</vt:lpstr>
      <vt:lpstr>'Attach-3 (QR)'!BL2C</vt:lpstr>
      <vt:lpstr>'Attach-3 (QR)'!BL3A</vt:lpstr>
      <vt:lpstr>'Attach-3 (QR)'!BL3B</vt:lpstr>
      <vt:lpstr>'Attach-3 (QR)'!BL3C</vt:lpstr>
      <vt:lpstr>'Attach-3 (QR)'!BL4A</vt:lpstr>
      <vt:lpstr>'Attach-3 (QR)'!BL4B</vt:lpstr>
      <vt:lpstr>'Attach-3 (QR)'!BL4C</vt:lpstr>
      <vt:lpstr>'Attach-3 (QR)'!BL5A</vt:lpstr>
      <vt:lpstr>'Attach-3 (QR)'!BL5B</vt:lpstr>
      <vt:lpstr>'Attach-3 (QR)'!BL5C</vt:lpstr>
      <vt:lpstr>'Attach-3 (QR)'!PATHAR1</vt:lpstr>
      <vt:lpstr>'Attach-3 (QR)'!PATHAR2</vt:lpstr>
      <vt:lpstr>'Attach-3 (QR)'!PATHAR3</vt:lpstr>
      <vt:lpstr>'Attach-3 (QR)'!PATHJVPR1</vt:lpstr>
      <vt:lpstr>'Attach-3 (QR)'!PATHJVPR2</vt:lpstr>
      <vt:lpstr>'Attach-3 (QR)'!PATHLP1</vt:lpstr>
      <vt:lpstr>'Attach-3 (QR)'!PATHPR1</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18'!Print_Area</vt:lpstr>
      <vt:lpstr>'Attach 19'!Print_Area</vt:lpstr>
      <vt:lpstr>'Attach 23'!Print_Area</vt:lpstr>
      <vt:lpstr>'Attach 3(JV)'!Print_Area</vt:lpstr>
      <vt:lpstr>'Attach 4'!Print_Area</vt:lpstr>
      <vt:lpstr>'Attach 4 (A)'!Print_Area</vt:lpstr>
      <vt:lpstr>'Attach 4 (B)'!Print_Area</vt:lpstr>
      <vt:lpstr>'Attach 5'!Print_Area</vt:lpstr>
      <vt:lpstr>'Attach 5A'!Print_Area</vt:lpstr>
      <vt:lpstr>'Attach 5B'!Print_Area</vt:lpstr>
      <vt:lpstr>'Attach 6'!Print_Area</vt:lpstr>
      <vt:lpstr>'Attach 7'!Print_Area</vt:lpstr>
      <vt:lpstr>'Attach 9'!Print_Area</vt:lpstr>
      <vt:lpstr>'Attach-20'!Print_Area</vt:lpstr>
      <vt:lpstr>'Attach-3 (QR)'!Print_Area</vt:lpstr>
      <vt:lpstr>'Bid Form 1st Envelope '!Print_Area</vt:lpstr>
      <vt:lpstr>Cover!Print_Area</vt:lpstr>
      <vt:lpstr>'Names of Bidder'!Print_Area</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C Lakshmi Manogna {सी लक्ष्मी  मनोगना}</cp:lastModifiedBy>
  <cp:lastPrinted>2021-07-29T10:29:49Z</cp:lastPrinted>
  <dcterms:created xsi:type="dcterms:W3CDTF">2010-09-27T08:09:01Z</dcterms:created>
  <dcterms:modified xsi:type="dcterms:W3CDTF">2025-09-11T09:34:49Z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7de828d-f69d-40d4-9531-ce724429a5c7_Enabled">
    <vt:lpwstr>true</vt:lpwstr>
  </property>
  <property fmtid="{D5CDD505-2E9C-101B-9397-08002B2CF9AE}" pid="3" name="MSIP_Label_67de828d-f69d-40d4-9531-ce724429a5c7_SetDate">
    <vt:lpwstr>2025-09-01T09:41:30Z</vt:lpwstr>
  </property>
  <property fmtid="{D5CDD505-2E9C-101B-9397-08002B2CF9AE}" pid="4" name="MSIP_Label_67de828d-f69d-40d4-9531-ce724429a5c7_Method">
    <vt:lpwstr>Privileged</vt:lpwstr>
  </property>
  <property fmtid="{D5CDD505-2E9C-101B-9397-08002B2CF9AE}" pid="5" name="MSIP_Label_67de828d-f69d-40d4-9531-ce724429a5c7_Name">
    <vt:lpwstr>Unrestricted-IT</vt:lpwstr>
  </property>
  <property fmtid="{D5CDD505-2E9C-101B-9397-08002B2CF9AE}" pid="6" name="MSIP_Label_67de828d-f69d-40d4-9531-ce724429a5c7_SiteId">
    <vt:lpwstr>7048075c-52c2-4a40-8e7c-5c5a5573c87f</vt:lpwstr>
  </property>
  <property fmtid="{D5CDD505-2E9C-101B-9397-08002B2CF9AE}" pid="7" name="MSIP_Label_67de828d-f69d-40d4-9531-ce724429a5c7_ActionId">
    <vt:lpwstr>f516b7b4-1229-4b3a-9556-01f1f1b7ed12</vt:lpwstr>
  </property>
  <property fmtid="{D5CDD505-2E9C-101B-9397-08002B2CF9AE}" pid="8" name="MSIP_Label_67de828d-f69d-40d4-9531-ce724429a5c7_ContentBits">
    <vt:lpwstr>0</vt:lpwstr>
  </property>
  <property fmtid="{D5CDD505-2E9C-101B-9397-08002B2CF9AE}" pid="9" name="MSIP_Label_67de828d-f69d-40d4-9531-ce724429a5c7_Tag">
    <vt:lpwstr>10, 0, 1, 1</vt:lpwstr>
  </property>
</Properties>
</file>