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775" documentId="13_ncr:1_{05D489F9-3B87-4DB4-A599-5FAC4C47F5A7}" xr6:coauthVersionLast="36" xr6:coauthVersionMax="47" xr10:uidLastSave="{BFD54A9E-1993-4E54-AB56-5CE9F87776D2}"/>
  <workbookProtection workbookPassword="DC2B" lockStructure="1"/>
  <bookViews>
    <workbookView xWindow="-120" yWindow="-120" windowWidth="29040" windowHeight="15720" tabRatio="799" activeTab="3" xr2:uid="{00000000-000D-0000-FFFF-FFFF00000000}"/>
  </bookViews>
  <sheets>
    <sheet name="Instruction" sheetId="23" r:id="rId1"/>
    <sheet name="BASICS" sheetId="22" r:id="rId2"/>
    <sheet name="Name of Bidder" sheetId="21" r:id="rId3"/>
    <sheet name="Sch-3A PART-A (Sch-Civil)" sheetId="7" r:id="rId4"/>
    <sheet name="Sch-3B(Non Sch-Civil)" sheetId="24" r:id="rId5"/>
    <sheet name="Sch5 Taxes" sheetId="14" r:id="rId6"/>
    <sheet name="Sch6 Summary" sheetId="15" r:id="rId7"/>
  </sheets>
  <externalReferences>
    <externalReference r:id="rId8"/>
    <externalReference r:id="rId9"/>
  </externalReferences>
  <definedNames>
    <definedName name="_xlnm.Print_Area" localSheetId="3">'Sch-3A PART-A (Sch-Civil)'!$A$1:$O$65</definedName>
  </definedNames>
  <calcPr calcId="191029"/>
</workbook>
</file>

<file path=xl/calcChain.xml><?xml version="1.0" encoding="utf-8"?>
<calcChain xmlns="http://schemas.openxmlformats.org/spreadsheetml/2006/main">
  <c r="M47" i="7" l="1"/>
  <c r="N47" i="7" s="1"/>
  <c r="O47" i="7" s="1"/>
  <c r="L47" i="7"/>
  <c r="L49" i="7"/>
  <c r="M49" i="7" s="1"/>
  <c r="N49" i="7" s="1"/>
  <c r="O49" i="7" s="1"/>
  <c r="L50" i="7"/>
  <c r="M50" i="7" s="1"/>
  <c r="N50" i="7" s="1"/>
  <c r="O50" i="7" s="1"/>
  <c r="L54" i="7"/>
  <c r="M54" i="7" s="1"/>
  <c r="N54" i="7" s="1"/>
  <c r="O54" i="7" s="1"/>
  <c r="L59" i="7"/>
  <c r="M59" i="7" s="1"/>
  <c r="N59" i="7" s="1"/>
  <c r="O59" i="7" s="1"/>
  <c r="L38" i="7"/>
  <c r="M38" i="7" s="1"/>
  <c r="N38" i="7" s="1"/>
  <c r="O38" i="7" s="1"/>
  <c r="K17" i="24"/>
  <c r="K18" i="24" s="1"/>
  <c r="D14" i="15" s="1"/>
  <c r="E17" i="24"/>
  <c r="L17" i="24" s="1"/>
  <c r="L18" i="24" s="1"/>
  <c r="D12" i="14" s="1"/>
  <c r="L56" i="7" l="1"/>
  <c r="M56" i="7" s="1"/>
  <c r="N56" i="7" s="1"/>
  <c r="O56" i="7" s="1"/>
  <c r="L52" i="7"/>
  <c r="M52" i="7" s="1"/>
  <c r="N52" i="7" s="1"/>
  <c r="O52" i="7" s="1"/>
  <c r="L35" i="7"/>
  <c r="M35" i="7" s="1"/>
  <c r="N35" i="7" s="1"/>
  <c r="O35" i="7" s="1"/>
  <c r="L58" i="7"/>
  <c r="M58" i="7" s="1"/>
  <c r="L45" i="7"/>
  <c r="M45" i="7" s="1"/>
  <c r="N45" i="7" s="1"/>
  <c r="O45" i="7" s="1"/>
  <c r="L44" i="7"/>
  <c r="M44" i="7" s="1"/>
  <c r="N44" i="7" s="1"/>
  <c r="O44" i="7" s="1"/>
  <c r="L42" i="7"/>
  <c r="M42" i="7" s="1"/>
  <c r="N42" i="7" s="1"/>
  <c r="O42" i="7" s="1"/>
  <c r="L40" i="7"/>
  <c r="M40" i="7" s="1"/>
  <c r="N40" i="7" s="1"/>
  <c r="O40" i="7" s="1"/>
  <c r="L37" i="7"/>
  <c r="M37" i="7" s="1"/>
  <c r="N37" i="7" s="1"/>
  <c r="O37" i="7" s="1"/>
  <c r="L34" i="7"/>
  <c r="M34" i="7" s="1"/>
  <c r="N34" i="7" s="1"/>
  <c r="O34" i="7" s="1"/>
  <c r="L32" i="7"/>
  <c r="M32" i="7" s="1"/>
  <c r="N32" i="7" s="1"/>
  <c r="O32" i="7" s="1"/>
  <c r="N58" i="7" l="1"/>
  <c r="O58" i="7" s="1"/>
  <c r="O60" i="7" s="1"/>
  <c r="M60" i="7"/>
  <c r="A2" i="21"/>
  <c r="A13" i="21"/>
  <c r="A8" i="21"/>
  <c r="A1" i="21"/>
  <c r="N60" i="7" l="1"/>
  <c r="B4" i="15"/>
  <c r="B5" i="15"/>
  <c r="B6" i="15"/>
  <c r="B7" i="15"/>
  <c r="B5" i="14"/>
  <c r="B6" i="14"/>
  <c r="B7" i="14"/>
  <c r="N61" i="7"/>
  <c r="M62" i="7" l="1"/>
  <c r="M63" i="7" s="1"/>
  <c r="N62" i="7" l="1"/>
  <c r="N64" i="7" s="1"/>
  <c r="D12" i="15"/>
  <c r="D15" i="15" s="1"/>
  <c r="D11" i="14" l="1"/>
  <c r="D13" i="14" s="1"/>
  <c r="D17" i="15" l="1"/>
  <c r="D19" i="15" s="1"/>
</calcChain>
</file>

<file path=xl/sharedStrings.xml><?xml version="1.0" encoding="utf-8"?>
<sst xmlns="http://schemas.openxmlformats.org/spreadsheetml/2006/main" count="315" uniqueCount="213">
  <si>
    <t>Sqm</t>
  </si>
  <si>
    <t>Unit</t>
  </si>
  <si>
    <t>पावर ग्रिड कारपोरेशन ऑफ इंडिया लिमिटेड</t>
  </si>
  <si>
    <t>POWER GRID CORPORATION OF INDIA LTD.</t>
  </si>
  <si>
    <t>WRTS-II,RHQ,VADODARA</t>
  </si>
  <si>
    <t>(SCHEDULE OF RATES AND PRICES)</t>
  </si>
  <si>
    <t>Bidder’s Name and Address (Sole Bidder) :</t>
  </si>
  <si>
    <t>To:</t>
  </si>
  <si>
    <t>Name        :</t>
  </si>
  <si>
    <t>Contract Services</t>
  </si>
  <si>
    <t>Address    :</t>
  </si>
  <si>
    <t>Power Grid Corporation of India Ltd.,</t>
  </si>
  <si>
    <t>Western Region Transmission syatem -II</t>
  </si>
  <si>
    <t xml:space="preserve">Plot No. 54, Near Riya revati resort , </t>
  </si>
  <si>
    <t>Sama - savli road, vadodara-390008</t>
  </si>
  <si>
    <t>Sl. No.</t>
  </si>
  <si>
    <t>Service Code</t>
  </si>
  <si>
    <t>SAC</t>
  </si>
  <si>
    <t>Total Tax GST @ 18%</t>
  </si>
  <si>
    <t>Total Erection Charges incl. GST</t>
  </si>
  <si>
    <t>(Service Accounting Codes)</t>
  </si>
  <si>
    <t>Rate of GST applicable 
( in %)</t>
  </si>
  <si>
    <t>Whether SAC in column ‘3’ is confirmed. If not  indicate applicable the SAC #</t>
  </si>
  <si>
    <t>Add Amount above/below +/- on the amount for DSR Items as per quoted percentage</t>
  </si>
  <si>
    <t>Total of Schedule Items Part IIIA</t>
  </si>
  <si>
    <t>Total Tax</t>
  </si>
  <si>
    <t>Date:</t>
  </si>
  <si>
    <t>Place:</t>
  </si>
  <si>
    <t xml:space="preserve">Schedule-6 </t>
  </si>
  <si>
    <t xml:space="preserve">Name </t>
  </si>
  <si>
    <t>Address</t>
  </si>
  <si>
    <t>Description</t>
  </si>
  <si>
    <t>Total Price (INR)</t>
  </si>
  <si>
    <t>Service/Installation Charges</t>
  </si>
  <si>
    <t>a.</t>
  </si>
  <si>
    <t>Total of Service/Installation Charge 
(ITEMS TAB: Item 01  for BID PRICE SUMMARY Statement )</t>
  </si>
  <si>
    <t>Total GST against Service/Installation Charge
(ITEMS TAB: Item 02  for BID PRICE SUMMARY Statement )</t>
  </si>
  <si>
    <t xml:space="preserve">Grand Total </t>
  </si>
  <si>
    <t xml:space="preserve">Date : </t>
  </si>
  <si>
    <t>Printed Name   :</t>
  </si>
  <si>
    <t>Place :</t>
  </si>
  <si>
    <t>Designation   :</t>
  </si>
  <si>
    <t>Grand Summary</t>
  </si>
  <si>
    <t>(SUMMARY OF TAXES &amp; DUTIES)</t>
  </si>
  <si>
    <t>Item Nos.</t>
  </si>
  <si>
    <t>Total Price
 (in ₹)</t>
  </si>
  <si>
    <t>TOTAL GST on Services</t>
  </si>
  <si>
    <r>
      <t xml:space="preserve">Total GST on Supply &amp; Installation Services  (indentified in Schedule-3A) </t>
    </r>
    <r>
      <rPr>
        <sz val="10"/>
        <rFont val="Bookman Old Style"/>
        <family val="1"/>
      </rPr>
      <t xml:space="preserve"> which are not included in the Installationas per the provision of the Bidding Documents, as applicable</t>
    </r>
  </si>
  <si>
    <t xml:space="preserve">Schedule-2 </t>
  </si>
  <si>
    <t>(i)</t>
  </si>
  <si>
    <t>(ii)</t>
  </si>
  <si>
    <t>I</t>
  </si>
  <si>
    <t>TOTAL SCHEDULE NO.-3A</t>
  </si>
  <si>
    <t>Name of Package:  Construction of Residential Quarters Type B1 &amp; B2 AT NAVSARI</t>
  </si>
  <si>
    <t xml:space="preserve">BILL OF QUANTITIES FOR Construction of Residential Quarters , Guest House and Community Center including parking shed, concrete roads, Drains and Culverts, water supply &amp; Sewerage system at Navsari S/s </t>
  </si>
  <si>
    <t>PART -A : Schedule Items as per DSR 2023 (Civil works)</t>
  </si>
  <si>
    <t>Description
(DSR'23 Items- Civil Works)</t>
  </si>
  <si>
    <t>Total of Schedule Items as per DSR'23</t>
  </si>
  <si>
    <t>Unit Erection Charges excluding GST</t>
  </si>
  <si>
    <t xml:space="preserve">Unit Erection Charges </t>
  </si>
  <si>
    <t>Total Erection Charges Excl. GST</t>
  </si>
  <si>
    <t>Add percentage (%) above/below +/- on DSR 2023 Rates (to be quoted by contractor)</t>
  </si>
  <si>
    <t>While filling up the worksheets following may please be observed :</t>
  </si>
  <si>
    <t>Fill up only green shaded cells.</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</si>
  <si>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</si>
  <si>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</si>
  <si>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</si>
  <si>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</si>
  <si>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</si>
  <si>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</si>
  <si>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</si>
  <si>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</si>
  <si>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</si>
  <si>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</si>
  <si>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</si>
  <si>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</si>
  <si>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</si>
  <si>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</si>
  <si>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</si>
  <si>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</si>
  <si>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</si>
  <si>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</si>
  <si>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</si>
  <si>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</si>
  <si>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</si>
  <si>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</si>
  <si>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</si>
  <si>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</si>
  <si>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</si>
  <si>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r>
      <t>Schedule Items:</t>
    </r>
    <r>
      <rPr>
        <sz val="12"/>
        <rFont val="Book Antiqua"/>
        <family val="1"/>
      </rPr>
      <t xml:space="preserve"> only % above/below DSR-2014 is to be filled up.</t>
    </r>
  </si>
  <si>
    <t>Total amount shall get calculated automatically.</t>
  </si>
  <si>
    <t>Sch-3 (Non-Schedule  Items for FOR CONSTRUCTION OF TL STORE (50m x 10 m)  FOR BANASKANTHA SUBSTATION ) :</t>
  </si>
  <si>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</si>
  <si>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</si>
  <si>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</si>
  <si>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</si>
  <si>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</si>
  <si>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</si>
  <si>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</si>
  <si>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</si>
  <si>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</si>
  <si>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</si>
  <si>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</si>
  <si>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</si>
  <si>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</si>
  <si>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</si>
  <si>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</si>
  <si>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</si>
  <si>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</si>
  <si>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</si>
  <si>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</si>
  <si>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</si>
  <si>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</si>
  <si>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</si>
  <si>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</si>
  <si>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</si>
  <si>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</si>
  <si>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</si>
  <si>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 xml:space="preserve"> Qty</t>
  </si>
  <si>
    <t>8</t>
  </si>
  <si>
    <t>9</t>
  </si>
  <si>
    <t>10</t>
  </si>
  <si>
    <t xml:space="preserve">GRAND TOTAL </t>
  </si>
  <si>
    <t>1</t>
  </si>
  <si>
    <t>Cum</t>
  </si>
  <si>
    <t>2</t>
  </si>
  <si>
    <t>3</t>
  </si>
  <si>
    <t>4</t>
  </si>
  <si>
    <t>5</t>
  </si>
  <si>
    <t>6</t>
  </si>
  <si>
    <t>7</t>
  </si>
  <si>
    <t>4.1.8</t>
  </si>
  <si>
    <t>4.3.1</t>
  </si>
  <si>
    <t>Centering and shuttering including strutting, propping etc. and removal of form work for :</t>
  </si>
  <si>
    <t>Foundations, footings, bases for columns</t>
  </si>
  <si>
    <t>Kg</t>
  </si>
  <si>
    <t>Filling available excavated earth (excluding rock) in trenches, plinth, sides of foundations etc. in layers not exceeding 20cm in depth, consolidating each deposited layer by ramming and watering, lead up to 50 m and lift upto 1.5 m.</t>
  </si>
  <si>
    <t xml:space="preserve"> Providing and laying in position cement concrete of specified grade excluding the cost of centering and shuttering - All work up to plinth level :</t>
  </si>
  <si>
    <t xml:space="preserve">cum </t>
  </si>
  <si>
    <t>1:4:8 (1 Cement : 4 coarse sand (zone-III) derived from
natural sources : 8 graded stone aggregate 40 mm
nominal size derived from natural sources)</t>
  </si>
  <si>
    <t>Cu.m</t>
  </si>
  <si>
    <t>a</t>
  </si>
  <si>
    <t>b</t>
  </si>
  <si>
    <t>Centering and shuttering including strutting, propping etc. and removal of form for all heights:</t>
  </si>
  <si>
    <t>5.9.1</t>
  </si>
  <si>
    <t>Foundations, footings, bases of columns etc. for mass concrete</t>
  </si>
  <si>
    <t>sqm</t>
  </si>
  <si>
    <t>6 months</t>
  </si>
  <si>
    <t xml:space="preserve">CARRIAGE OF MATERIALS:- By Mechanical Transport including loading,unloading and stacking of </t>
  </si>
  <si>
    <t>2.6.1</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</si>
  <si>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t>
  </si>
  <si>
    <t xml:space="preserve"> All kinds of soil.</t>
  </si>
  <si>
    <t>5.9.2</t>
  </si>
  <si>
    <t>Wall (any thickness) including attached pilasters, butteresses, plinth and string courses.</t>
  </si>
  <si>
    <t>12.41.1</t>
  </si>
  <si>
    <t>15.2.2</t>
  </si>
  <si>
    <t>15.7.4</t>
  </si>
  <si>
    <t>Providing and fixing on wall face unplasticised Rigid PVC rain water pipes conforming to IS : 13592 Type A, including jointing with seal ring conforming to IS : 5382, leaving 10 mm gap for thermal expansion, (i) Single socketed pipes.
(to be operated in weep holes)</t>
  </si>
  <si>
    <t>75 mm diameter</t>
  </si>
  <si>
    <t>Metre</t>
  </si>
  <si>
    <t>Demolishing cement concrete manually/ by mechanical means including disposal of material within 50 metres lead as per direction of Engineer - in - charge.</t>
  </si>
  <si>
    <t>Nominal concrete 1:4:8 or leaner mix (including equivalent design mix)</t>
  </si>
  <si>
    <t>Cum.</t>
  </si>
  <si>
    <t>Demolishing brick work manually/ by mechanical means including stacking of serviceable material and disposal of unserviceable material within 50 metres lead as per direction of Engineer-in-charge.</t>
  </si>
  <si>
    <t>In cement mortar</t>
  </si>
  <si>
    <t>Activity Description</t>
  </si>
  <si>
    <t>Rate of GST applicable ( in %)</t>
  </si>
  <si>
    <t>Quantity</t>
  </si>
  <si>
    <t>Unit Erection Charges</t>
  </si>
  <si>
    <t>Total Erection Charges</t>
  </si>
  <si>
    <t>Total Tax GST</t>
  </si>
  <si>
    <t xml:space="preserve"> Non - Schedule Items (Civil works)</t>
  </si>
  <si>
    <t>Non Scheduled Item</t>
  </si>
  <si>
    <t xml:space="preserve">Total for Non-Schedule Items (Installation Charges- Sch 3B) </t>
  </si>
  <si>
    <t># In case the bidder leaves the cell for confirmation of the SAC and/or  GST rate “blank”,  the SAC and corresponding GST rate indicated by the Employer shall be deemed to be the one confirmed by the Bidder.</t>
  </si>
  <si>
    <t>b.</t>
  </si>
  <si>
    <r>
      <t xml:space="preserve">Total GST on Supply &amp; Installation Services  (indentified in Schedule-3B) </t>
    </r>
    <r>
      <rPr>
        <sz val="10"/>
        <rFont val="Bookman Old Style"/>
        <family val="1"/>
      </rPr>
      <t xml:space="preserve"> which are not included in the Installationas per the provision of the Bidding Documents, as applicable</t>
    </r>
  </si>
  <si>
    <t>TOTAL SCHEDULE NO.-3B</t>
  </si>
  <si>
    <t>General Instruction to the Bidders for filling up this workbook of Price Schedules for Package  Construction of Drain Repairing work at the 400/220 kV Damoh Substation</t>
  </si>
  <si>
    <t>Construction of Drain Repairing work at the 400/220 kV Damoh Substation</t>
  </si>
  <si>
    <t>BILL OF QUANTITIES FOR Construction of Drain Repairing work at the 400/220 kV Damoh Substation</t>
  </si>
  <si>
    <t>Name of Package:  Construction of Drain Repairing work at the 400/220 kV Damoh Substation</t>
  </si>
  <si>
    <t>Installation Charges- Sch 3A: -Schedule Items for Construction of Drain Repairing work at the 400/220 kV Damoh Substation</t>
  </si>
  <si>
    <t>BILL OF QUANTITIES FOR THE WORK OF  Construction of Drain Repairing work at the 400/220 kV Damoh Substation</t>
  </si>
  <si>
    <t>Installation Charges- Sch 3B: Non-Schedule Items for " Construction of Drain Repairing work at the 400/220 kV Damoh Substation."</t>
  </si>
  <si>
    <t>Supply &amp; Installation Charges- Schedule Civil Items for Construction of Drain Repairing work at the 400/220 kV Damoh Substation</t>
  </si>
  <si>
    <t>Supply &amp; Installation Charges- Non Schedule Civil Items for Construction of Drain Repairing work at the 400/220 kV Damoh Substation</t>
  </si>
  <si>
    <t>1.1.2</t>
  </si>
  <si>
    <t>Earth up to 1 KM</t>
  </si>
  <si>
    <t>4.1.3</t>
  </si>
  <si>
    <t>1:2:4 (1 cement : 2 coarse sand (zone-III) derived from natural sources : 4 graded stone aggregate 20 mm nominal size derived from natural sources)</t>
  </si>
  <si>
    <t>5.1.2</t>
  </si>
  <si>
    <t>Providing and laying in position specified grade of reinforced cement concrete, excluding the cost of centering, shuttering, finishing and reinforcement - All work up to plinth level :</t>
  </si>
  <si>
    <t>1:1.5:3 (1 cement : 1.5 coarse sand (zone-III) derived from natural sources : 3 graded stone aggregate 20 mm nominal size de rived from natural sources)</t>
  </si>
  <si>
    <t>5.22.6</t>
  </si>
  <si>
    <t>Steel reinforcement for R.C.C. work including straightening, cutting, bending, placing in position and binding all complete upto plinth level.</t>
  </si>
  <si>
    <t>Thermo-Mechanically Treated bars of grade Fe-500D or more.</t>
  </si>
  <si>
    <t>6.1.2</t>
  </si>
  <si>
    <t>7.1.1</t>
  </si>
  <si>
    <t>Random rubble masonry with hard stone in foundation and plinth including levelling up with cement concrete 1:6:12 (1 cement : 6 coarse sand : 12 graded stone aggregate 20 mm nominal size) upto plinth level with : 7.1.1 Cement mortar 1:6 (1 cement : 6 coarse sand)</t>
  </si>
  <si>
    <t>Disposal of building rubbish / malba / similar unserviceable, dismantled or waste materials by mechanical means, including loading, transporting, unloading to approved municipal dumping ground or as approved by Engineer-in-charge, beyond 50 m initial lead, for all leads including all lifts involved.</t>
  </si>
  <si>
    <t>11</t>
  </si>
  <si>
    <t>12</t>
  </si>
  <si>
    <t>13</t>
  </si>
  <si>
    <t>14</t>
  </si>
  <si>
    <t>15</t>
  </si>
  <si>
    <t>13.7.2</t>
  </si>
  <si>
    <t xml:space="preserve"> 1:4 (1 cement: 4 fine sand)</t>
  </si>
  <si>
    <t xml:space="preserve">12 mm cement plaster finished with a floating coat of neat cement of mix : </t>
  </si>
  <si>
    <t xml:space="preserve">Brick work with common burnt clay F.P.S. (non modular) bricks of class designation 7.5 in foundation and plinth in:
 </t>
  </si>
  <si>
    <t xml:space="preserve">6.1.2 Cement mortar 1:6 (1 cement : 6 coarse sand) </t>
  </si>
  <si>
    <r>
      <rPr>
        <b/>
        <sz val="11"/>
        <rFont val="Cambria"/>
        <family val="1"/>
      </rPr>
      <t>NS-1</t>
    </r>
    <r>
      <rPr>
        <sz val="11"/>
        <rFont val="Cambria"/>
        <family val="1"/>
      </rPr>
      <t xml:space="preserve"> Removal of existing stone aggregates by manual/ mechanical means from switchyard area, cleaning, washing &amp; Stacking of the same and re-spreading over pcc in switchyard area in an uniform thickness of 100mm including all cost, T&amp;P, Labour etc. complete in all respect and disposal of unservicable material material upto a lead of 1 kms, As per instruction of Engineer in Charge.</t>
    </r>
  </si>
  <si>
    <t>WR2/NT/W-CIVIL/DOM/G01/25/16856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</si>
</sst>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0.00000000"/>
    <numFmt numFmtId="165" formatCode="#\,##\,##0.00"/>
    <numFmt numFmtId="166" formatCode="0.00%;\-0.00%;;@"/>
    <numFmt numFmtId="167" formatCode="0%;\-0%;;@"/>
    <numFmt numFmtId="168" formatCode="[$₹-4009]\ #,##0.00"/>
    <numFmt numFmtId="169" formatCode="[$-4009]General"/>
    <numFmt numFmtId="170" formatCode="0.0"/>
    <numFmt numFmtId="171" formatCode="[$-409]dd\-mmm\-yy;@"/>
    <numFmt numFmtId="172" formatCode="0.000"/>
    <numFmt numFmtId="174" formatCode="0.0000%"/>
  </numFmts>
  <fonts count="50">
    <font>
      <sz val="11"/>
      <color theme="1"/>
      <name val="Calibri"/>
      <family val="2"/>
      <scheme val="minor"/>
    </font>
    <font>
      <sz val="10"/>
      <name val="Bookman Old Style"/>
      <family val="1"/>
    </font>
    <font>
      <b/>
      <sz val="10"/>
      <name val="Bookman Old Style"/>
      <family val="1"/>
    </font>
    <font>
      <b/>
      <sz val="11"/>
      <name val="Bookman Old Style"/>
      <family val="1"/>
    </font>
    <font>
      <sz val="11"/>
      <name val="Bookman Old Style"/>
      <family val="1"/>
    </font>
    <font>
      <sz val="14"/>
      <name val="Bookman Old Style"/>
      <family val="1"/>
    </font>
    <font>
      <sz val="10"/>
      <name val="Arial"/>
      <family val="2"/>
    </font>
    <font>
      <sz val="11"/>
      <name val="Book Antiqua"/>
      <family val="1"/>
    </font>
    <font>
      <b/>
      <sz val="20"/>
      <name val="Bookman Old Style"/>
      <family val="1"/>
    </font>
    <font>
      <b/>
      <sz val="14"/>
      <name val="Bookman Old Style"/>
      <family val="1"/>
    </font>
    <font>
      <b/>
      <sz val="16"/>
      <name val="Book Antiqua"/>
      <family val="1"/>
    </font>
    <font>
      <b/>
      <sz val="14"/>
      <name val="Book Antiqua"/>
      <family val="1"/>
    </font>
    <font>
      <b/>
      <sz val="18"/>
      <name val="Bookman Old Style"/>
      <family val="1"/>
    </font>
    <font>
      <b/>
      <sz val="12"/>
      <name val="Bookman Old Style"/>
      <family val="1"/>
    </font>
    <font>
      <sz val="10"/>
      <name val="Arial"/>
      <family val="2"/>
    </font>
    <font>
      <sz val="10"/>
      <color indexed="8"/>
      <name val="Arial1"/>
      <charset val="134"/>
    </font>
    <font>
      <sz val="11"/>
      <color theme="1"/>
      <name val="Calibri"/>
      <family val="2"/>
      <scheme val="minor"/>
    </font>
    <font>
      <sz val="10"/>
      <color rgb="FF000000"/>
      <name val="Arial1"/>
    </font>
    <font>
      <sz val="10"/>
      <color theme="1"/>
      <name val="Bookman Old Style"/>
      <family val="1"/>
    </font>
    <font>
      <b/>
      <sz val="10"/>
      <color theme="1"/>
      <name val="Bookman Old Style"/>
      <family val="1"/>
    </font>
    <font>
      <b/>
      <sz val="11"/>
      <color theme="1"/>
      <name val="Bookman Old Style"/>
      <family val="1"/>
    </font>
    <font>
      <b/>
      <sz val="10"/>
      <color theme="3" tint="0.39997558519241921"/>
      <name val="Bookman Old Style"/>
      <family val="1"/>
    </font>
    <font>
      <b/>
      <sz val="10"/>
      <color rgb="FFFF0000"/>
      <name val="Bookman Old Style"/>
      <family val="1"/>
    </font>
    <font>
      <b/>
      <sz val="18"/>
      <color theme="1"/>
      <name val="Bookman Old Style"/>
      <family val="1"/>
    </font>
    <font>
      <b/>
      <sz val="14"/>
      <color theme="1"/>
      <name val="Book Antiqua"/>
      <family val="1"/>
    </font>
    <font>
      <b/>
      <sz val="14"/>
      <color indexed="9"/>
      <name val="Book Antiqua"/>
      <family val="1"/>
    </font>
    <font>
      <b/>
      <sz val="14"/>
      <color indexed="12"/>
      <name val="Book Antiqua"/>
      <family val="1"/>
    </font>
    <font>
      <b/>
      <sz val="12"/>
      <name val="Arial"/>
      <family val="2"/>
    </font>
    <font>
      <sz val="12"/>
      <name val="Book Antiqua"/>
      <family val="1"/>
    </font>
    <font>
      <sz val="12"/>
      <name val="Arial"/>
      <family val="2"/>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0"/>
      <name val="Book Antiqua"/>
      <family val="1"/>
    </font>
    <font>
      <sz val="10"/>
      <name val="Book Antiqua"/>
      <family val="1"/>
    </font>
    <font>
      <b/>
      <sz val="11"/>
      <color indexed="12"/>
      <name val="Book Antiqua"/>
      <family val="1"/>
    </font>
    <font>
      <b/>
      <sz val="11"/>
      <color indexed="9"/>
      <name val="Book Antiqua"/>
      <family val="1"/>
    </font>
    <font>
      <b/>
      <sz val="11"/>
      <color theme="1"/>
      <name val="Calibri"/>
      <family val="2"/>
      <scheme val="minor"/>
    </font>
    <font>
      <sz val="11"/>
      <color rgb="FF000000"/>
      <name val="Calibri"/>
      <family val="2"/>
    </font>
    <font>
      <sz val="11"/>
      <color rgb="FF000000"/>
      <name val="Calibri"/>
      <family val="2"/>
      <scheme val="minor"/>
    </font>
    <font>
      <sz val="11"/>
      <name val="Times New Roman"/>
      <family val="1"/>
    </font>
    <font>
      <b/>
      <sz val="10"/>
      <color rgb="FFFF0000"/>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11"/>
      <name val="Cambria"/>
      <family val="1"/>
    </font>
    <font>
      <b/>
      <sz val="11"/>
      <name val="Cambria"/>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12"/>
        <bgColor indexed="64"/>
      </patternFill>
    </fill>
    <fill>
      <patternFill patternType="solid">
        <fgColor indexed="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s>
  <cellStyleXfs count="15">
    <xf numFmtId="0" fontId="0" fillId="0" borderId="0"/>
    <xf numFmtId="39" fontId="6" fillId="0" borderId="0" applyFont="0" applyFill="0" applyBorder="0" applyAlignment="0" applyProtection="0"/>
    <xf numFmtId="44" fontId="6" fillId="0" borderId="0" applyFont="0" applyFill="0" applyBorder="0" applyAlignment="0" applyProtection="0"/>
    <xf numFmtId="0" fontId="15" fillId="0" borderId="0" applyBorder="0" applyProtection="0"/>
    <xf numFmtId="169" fontId="17" fillId="0" borderId="0"/>
    <xf numFmtId="0" fontId="6" fillId="0" borderId="0"/>
    <xf numFmtId="0" fontId="6" fillId="0" borderId="0"/>
    <xf numFmtId="0" fontId="7" fillId="0" borderId="0"/>
    <xf numFmtId="0" fontId="14" fillId="0" borderId="0"/>
    <xf numFmtId="0" fontId="16" fillId="0" borderId="0"/>
    <xf numFmtId="0" fontId="6" fillId="0" borderId="0"/>
    <xf numFmtId="0" fontId="36" fillId="0" borderId="0"/>
    <xf numFmtId="0" fontId="6" fillId="0" borderId="0"/>
    <xf numFmtId="9" fontId="16" fillId="0" borderId="0" applyFont="0" applyFill="0" applyBorder="0" applyAlignment="0" applyProtection="0"/>
    <xf numFmtId="0" fontId="16" fillId="0" borderId="0"/>
  </cellStyleXfs>
  <cellXfs count="289">
    <xf numFmtId="0" fontId="0" fillId="0" borderId="0" xfId="0"/>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lignment vertical="center"/>
    </xf>
    <xf numFmtId="0" fontId="2"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1" fillId="0" borderId="0" xfId="0" applyFont="1"/>
    <xf numFmtId="0" fontId="1" fillId="0" borderId="1" xfId="0" applyFont="1" applyBorder="1" applyAlignment="1">
      <alignment horizontal="center" vertical="center"/>
    </xf>
    <xf numFmtId="0" fontId="6" fillId="0" borderId="1" xfId="10" applyBorder="1"/>
    <xf numFmtId="0" fontId="5" fillId="0" borderId="1" xfId="0" applyFont="1" applyBorder="1" applyAlignment="1">
      <alignment horizontal="center" vertical="top"/>
    </xf>
    <xf numFmtId="0" fontId="1" fillId="0" borderId="1" xfId="0" applyFont="1" applyBorder="1" applyAlignment="1">
      <alignment vertical="top"/>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vertical="center"/>
    </xf>
    <xf numFmtId="2" fontId="1" fillId="0" borderId="0" xfId="0" applyNumberFormat="1" applyFont="1"/>
    <xf numFmtId="165" fontId="4" fillId="2" borderId="1" xfId="0" applyNumberFormat="1" applyFont="1" applyFill="1" applyBorder="1" applyAlignment="1">
      <alignment vertical="center"/>
    </xf>
    <xf numFmtId="0" fontId="9"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5" xfId="0" applyFont="1" applyBorder="1" applyAlignment="1">
      <alignment vertical="center" wrapText="1"/>
    </xf>
    <xf numFmtId="0" fontId="5" fillId="0" borderId="6" xfId="0" applyFont="1" applyBorder="1" applyAlignment="1">
      <alignment horizontal="center" vertical="center"/>
    </xf>
    <xf numFmtId="0" fontId="1" fillId="0" borderId="7" xfId="0" applyFont="1" applyBorder="1"/>
    <xf numFmtId="15" fontId="1" fillId="0" borderId="0" xfId="0" applyNumberFormat="1" applyFont="1" applyAlignment="1">
      <alignment horizontal="left"/>
    </xf>
    <xf numFmtId="0" fontId="1" fillId="0" borderId="0" xfId="0" applyFont="1" applyAlignment="1">
      <alignment horizontal="right" vertical="center"/>
    </xf>
    <xf numFmtId="0" fontId="5" fillId="0" borderId="8" xfId="0" applyFont="1" applyBorder="1" applyAlignment="1">
      <alignment horizontal="center" vertical="center"/>
    </xf>
    <xf numFmtId="0" fontId="1" fillId="0" borderId="9" xfId="0" applyFont="1" applyBorder="1" applyAlignment="1">
      <alignment horizontal="right" vertical="center"/>
    </xf>
    <xf numFmtId="0" fontId="5"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8" fillId="0" borderId="1" xfId="0" applyFont="1" applyBorder="1" applyAlignment="1">
      <alignment horizontal="center" vertical="center"/>
    </xf>
    <xf numFmtId="0" fontId="1" fillId="0" borderId="1" xfId="0" applyFont="1" applyBorder="1" applyAlignment="1" applyProtection="1">
      <alignment horizontal="left" vertical="center"/>
      <protection hidden="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1" xfId="0" applyFont="1" applyBorder="1" applyAlignment="1">
      <alignment horizontal="right" vertical="center"/>
    </xf>
    <xf numFmtId="0" fontId="19" fillId="0" borderId="1" xfId="0" applyFont="1" applyBorder="1" applyAlignment="1" applyProtection="1">
      <alignment horizontal="right" vertical="center"/>
      <protection hidden="1"/>
    </xf>
    <xf numFmtId="10" fontId="1" fillId="0" borderId="1" xfId="0" applyNumberFormat="1" applyFont="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hidden="1"/>
    </xf>
    <xf numFmtId="0" fontId="18" fillId="0" borderId="0" xfId="0" applyFont="1" applyAlignment="1">
      <alignment horizontal="center" vertical="center"/>
    </xf>
    <xf numFmtId="49" fontId="1" fillId="0" borderId="0" xfId="0" applyNumberFormat="1" applyFont="1" applyAlignment="1">
      <alignment horizontal="center" vertical="center" wrapText="1"/>
    </xf>
    <xf numFmtId="0" fontId="18" fillId="0" borderId="1" xfId="0" applyFont="1" applyBorder="1" applyAlignment="1" applyProtection="1">
      <alignment horizontal="center" vertical="center"/>
      <protection hidden="1"/>
    </xf>
    <xf numFmtId="166" fontId="18" fillId="0" borderId="0" xfId="0" applyNumberFormat="1" applyFont="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horizontal="center" vertical="center"/>
    </xf>
    <xf numFmtId="0" fontId="1" fillId="0" borderId="0" xfId="0" applyFont="1" applyAlignment="1">
      <alignment horizontal="center"/>
    </xf>
    <xf numFmtId="168" fontId="2" fillId="0" borderId="1" xfId="0" applyNumberFormat="1" applyFont="1" applyBorder="1" applyAlignment="1">
      <alignment vertical="center"/>
    </xf>
    <xf numFmtId="0" fontId="1" fillId="0" borderId="2" xfId="0" applyFont="1" applyBorder="1" applyAlignment="1">
      <alignment horizontal="center" vertical="center"/>
    </xf>
    <xf numFmtId="0" fontId="6" fillId="0" borderId="1" xfId="10" applyBorder="1" applyAlignment="1">
      <alignment horizontal="left"/>
    </xf>
    <xf numFmtId="0" fontId="1" fillId="0" borderId="2" xfId="0" applyFont="1" applyBorder="1" applyAlignment="1">
      <alignment horizontal="center" vertical="top"/>
    </xf>
    <xf numFmtId="0" fontId="1" fillId="0" borderId="1" xfId="0" applyFont="1" applyBorder="1" applyAlignment="1">
      <alignment horizontal="center" vertical="top"/>
    </xf>
    <xf numFmtId="0" fontId="1" fillId="0" borderId="10" xfId="0" applyFont="1" applyBorder="1" applyAlignment="1">
      <alignment vertical="top"/>
    </xf>
    <xf numFmtId="0" fontId="20" fillId="0" borderId="1" xfId="0" applyFont="1" applyBorder="1" applyAlignment="1">
      <alignment horizontal="center" vertical="center" wrapText="1"/>
    </xf>
    <xf numFmtId="0" fontId="4" fillId="0" borderId="0" xfId="0" applyFont="1"/>
    <xf numFmtId="0" fontId="20" fillId="0" borderId="1" xfId="0" applyFont="1" applyBorder="1" applyAlignment="1">
      <alignment horizontal="center" vertical="center"/>
    </xf>
    <xf numFmtId="0" fontId="1" fillId="0" borderId="1" xfId="0" applyFont="1" applyBorder="1" applyAlignment="1">
      <alignment vertical="top" wrapText="1"/>
    </xf>
    <xf numFmtId="2" fontId="20" fillId="0" borderId="1" xfId="0" applyNumberFormat="1" applyFont="1" applyBorder="1" applyAlignment="1">
      <alignment horizontal="righ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19" fillId="0" borderId="1" xfId="0" applyFont="1" applyBorder="1" applyAlignment="1" applyProtection="1">
      <alignment horizontal="center" vertical="center" wrapText="1"/>
      <protection hidden="1"/>
    </xf>
    <xf numFmtId="49" fontId="1" fillId="0" borderId="7" xfId="0" applyNumberFormat="1" applyFont="1" applyBorder="1" applyAlignment="1">
      <alignmen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168" fontId="13" fillId="0" borderId="1" xfId="0" applyNumberFormat="1" applyFont="1" applyBorder="1" applyAlignment="1">
      <alignment vertical="center"/>
    </xf>
    <xf numFmtId="2" fontId="1" fillId="0" borderId="1" xfId="0" applyNumberFormat="1" applyFont="1" applyBorder="1" applyAlignment="1">
      <alignment horizontal="center" vertical="center"/>
    </xf>
    <xf numFmtId="2" fontId="1" fillId="0" borderId="11" xfId="0" applyNumberFormat="1" applyFont="1" applyBorder="1" applyAlignment="1">
      <alignment horizontal="center" vertical="center"/>
    </xf>
    <xf numFmtId="0" fontId="1" fillId="3" borderId="11" xfId="0" applyFont="1" applyFill="1" applyBorder="1" applyAlignment="1" applyProtection="1">
      <alignment horizontal="center" vertical="center"/>
      <protection locked="0" hidden="1"/>
    </xf>
    <xf numFmtId="167" fontId="18" fillId="0" borderId="11" xfId="0" applyNumberFormat="1" applyFont="1" applyBorder="1" applyAlignment="1">
      <alignment horizontal="center" vertical="center"/>
    </xf>
    <xf numFmtId="10" fontId="18" fillId="3" borderId="11" xfId="0" applyNumberFormat="1" applyFont="1" applyFill="1" applyBorder="1" applyAlignment="1" applyProtection="1">
      <alignment horizontal="center" vertical="center" wrapText="1"/>
      <protection locked="0" hidden="1"/>
    </xf>
    <xf numFmtId="49" fontId="2" fillId="0" borderId="1" xfId="0" applyNumberFormat="1" applyFont="1" applyBorder="1" applyAlignment="1">
      <alignment horizontal="center" vertical="center" wrapText="1"/>
    </xf>
    <xf numFmtId="166" fontId="18" fillId="0" borderId="1" xfId="0" applyNumberFormat="1" applyFont="1" applyBorder="1" applyAlignment="1">
      <alignment horizontal="center" vertical="center"/>
    </xf>
    <xf numFmtId="167" fontId="18" fillId="0" borderId="1" xfId="0" applyNumberFormat="1" applyFont="1" applyBorder="1" applyAlignment="1">
      <alignment horizontal="center" vertical="center"/>
    </xf>
    <xf numFmtId="0" fontId="18" fillId="0" borderId="11" xfId="0" applyFont="1" applyBorder="1" applyAlignment="1">
      <alignment horizontal="center" vertical="center"/>
    </xf>
    <xf numFmtId="164" fontId="1" fillId="0" borderId="0" xfId="0" applyNumberFormat="1" applyFont="1"/>
    <xf numFmtId="0" fontId="21" fillId="0" borderId="1" xfId="0"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8" fontId="18" fillId="0" borderId="0" xfId="0" applyNumberFormat="1" applyFont="1" applyAlignment="1">
      <alignment horizontal="center" vertical="center"/>
    </xf>
    <xf numFmtId="0" fontId="0" fillId="0" borderId="1" xfId="0" applyBorder="1"/>
    <xf numFmtId="2" fontId="18" fillId="0" borderId="0" xfId="0" applyNumberFormat="1" applyFont="1" applyAlignment="1">
      <alignment horizontal="center" vertical="center"/>
    </xf>
    <xf numFmtId="0" fontId="1" fillId="0" borderId="3"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26" fillId="0" borderId="0" xfId="7" applyFont="1" applyAlignment="1" applyProtection="1">
      <alignment horizontal="center" vertical="center" wrapText="1"/>
      <protection hidden="1"/>
    </xf>
    <xf numFmtId="0" fontId="27" fillId="0" borderId="0" xfId="7" applyFont="1" applyProtection="1">
      <protection hidden="1"/>
    </xf>
    <xf numFmtId="0" fontId="7" fillId="0" borderId="0" xfId="7" applyProtection="1">
      <protection hidden="1"/>
    </xf>
    <xf numFmtId="0" fontId="7" fillId="0" borderId="0" xfId="7" applyAlignment="1" applyProtection="1">
      <alignment vertical="top"/>
      <protection hidden="1"/>
    </xf>
    <xf numFmtId="0" fontId="28" fillId="0" borderId="0" xfId="7" applyFont="1" applyAlignment="1" applyProtection="1">
      <alignment vertical="top"/>
      <protection hidden="1"/>
    </xf>
    <xf numFmtId="0" fontId="28" fillId="0" borderId="0" xfId="7" applyFont="1" applyAlignment="1" applyProtection="1">
      <alignment vertical="center"/>
      <protection hidden="1"/>
    </xf>
    <xf numFmtId="0" fontId="29" fillId="0" borderId="0" xfId="7" applyFont="1" applyProtection="1">
      <protection hidden="1"/>
    </xf>
    <xf numFmtId="0" fontId="30" fillId="0" borderId="0" xfId="7" applyFont="1" applyAlignment="1" applyProtection="1">
      <alignment horizontal="center" vertical="top"/>
      <protection hidden="1"/>
    </xf>
    <xf numFmtId="0" fontId="28" fillId="0" borderId="0" xfId="7" applyFont="1" applyAlignment="1" applyProtection="1">
      <alignment horizontal="justify" vertical="center"/>
      <protection hidden="1"/>
    </xf>
    <xf numFmtId="0" fontId="29" fillId="0" borderId="0" xfId="7" applyFont="1" applyAlignment="1" applyProtection="1">
      <alignment vertical="top" wrapText="1"/>
      <protection hidden="1"/>
    </xf>
    <xf numFmtId="170" fontId="31" fillId="0" borderId="0" xfId="7" quotePrefix="1" applyNumberFormat="1" applyFont="1" applyAlignment="1" applyProtection="1">
      <alignment horizontal="left" vertical="top" wrapText="1" indent="1"/>
      <protection hidden="1"/>
    </xf>
    <xf numFmtId="0" fontId="28" fillId="0" borderId="0" xfId="7" applyFont="1" applyAlignment="1" applyProtection="1">
      <alignment horizontal="justify" vertical="top"/>
      <protection hidden="1"/>
    </xf>
    <xf numFmtId="0" fontId="32" fillId="0" borderId="0" xfId="7" applyFont="1" applyAlignment="1" applyProtection="1">
      <alignment horizontal="justify" vertical="center"/>
      <protection hidden="1"/>
    </xf>
    <xf numFmtId="0" fontId="28" fillId="0" borderId="0" xfId="7" applyFont="1" applyAlignment="1" applyProtection="1">
      <alignment horizontal="right" vertical="top" wrapText="1"/>
      <protection hidden="1"/>
    </xf>
    <xf numFmtId="0" fontId="28" fillId="0" borderId="0" xfId="7" applyFont="1" applyAlignment="1" applyProtection="1">
      <alignment horizontal="center" vertical="top" wrapText="1"/>
      <protection hidden="1"/>
    </xf>
    <xf numFmtId="0" fontId="31" fillId="0" borderId="0" xfId="7" applyFont="1" applyAlignment="1" applyProtection="1">
      <alignment horizontal="left" vertical="top"/>
      <protection hidden="1"/>
    </xf>
    <xf numFmtId="170" fontId="31" fillId="0" borderId="0" xfId="7" quotePrefix="1" applyNumberFormat="1" applyFont="1" applyAlignment="1" applyProtection="1">
      <alignment horizontal="left" vertical="top" wrapText="1"/>
      <protection hidden="1"/>
    </xf>
    <xf numFmtId="0" fontId="28" fillId="0" borderId="0" xfId="7" applyFont="1" applyProtection="1">
      <protection hidden="1"/>
    </xf>
    <xf numFmtId="0" fontId="32" fillId="0" borderId="0" xfId="7" applyFont="1" applyAlignment="1" applyProtection="1">
      <alignment horizontal="center" vertical="top"/>
      <protection hidden="1"/>
    </xf>
    <xf numFmtId="0" fontId="28" fillId="0" borderId="0" xfId="7" applyFont="1" applyAlignment="1" applyProtection="1">
      <alignment horizontal="justify"/>
      <protection hidden="1"/>
    </xf>
    <xf numFmtId="0" fontId="31" fillId="0" borderId="1" xfId="0" applyFont="1" applyBorder="1" applyAlignment="1" applyProtection="1">
      <alignment vertical="center"/>
      <protection hidden="1"/>
    </xf>
    <xf numFmtId="0" fontId="28" fillId="0" borderId="1" xfId="0" applyFont="1" applyBorder="1" applyAlignment="1" applyProtection="1">
      <alignment vertical="center"/>
      <protection hidden="1"/>
    </xf>
    <xf numFmtId="0" fontId="30" fillId="0" borderId="0" xfId="11" applyFont="1" applyAlignment="1" applyProtection="1">
      <alignment horizontal="center" vertical="center"/>
      <protection hidden="1"/>
    </xf>
    <xf numFmtId="0" fontId="7" fillId="0" borderId="0" xfId="11" applyFont="1" applyAlignment="1" applyProtection="1">
      <alignment horizontal="justify" vertical="center"/>
      <protection hidden="1"/>
    </xf>
    <xf numFmtId="0" fontId="7" fillId="0" borderId="0" xfId="11" applyFont="1" applyAlignment="1" applyProtection="1">
      <alignment vertical="center"/>
      <protection hidden="1"/>
    </xf>
    <xf numFmtId="0" fontId="7" fillId="0" borderId="2" xfId="11" applyFont="1" applyBorder="1" applyAlignment="1" applyProtection="1">
      <alignment vertical="center" wrapText="1"/>
      <protection hidden="1"/>
    </xf>
    <xf numFmtId="0" fontId="7" fillId="0" borderId="3" xfId="11" applyFont="1" applyBorder="1" applyAlignment="1" applyProtection="1">
      <alignment vertical="center" wrapText="1"/>
      <protection hidden="1"/>
    </xf>
    <xf numFmtId="0" fontId="28" fillId="6" borderId="1" xfId="11" applyFont="1" applyFill="1" applyBorder="1" applyAlignment="1" applyProtection="1">
      <alignment horizontal="left" vertical="center"/>
      <protection locked="0"/>
    </xf>
    <xf numFmtId="0" fontId="7" fillId="0" borderId="0" xfId="11" applyFont="1" applyAlignment="1" applyProtection="1">
      <alignment vertical="center" wrapText="1"/>
      <protection hidden="1"/>
    </xf>
    <xf numFmtId="0" fontId="7" fillId="0" borderId="0" xfId="11" applyFont="1" applyAlignment="1" applyProtection="1">
      <alignment horizontal="center" vertical="center"/>
      <protection hidden="1"/>
    </xf>
    <xf numFmtId="0" fontId="7" fillId="0" borderId="17" xfId="11" applyFont="1" applyBorder="1" applyAlignment="1" applyProtection="1">
      <alignment vertical="center"/>
      <protection hidden="1"/>
    </xf>
    <xf numFmtId="0" fontId="7" fillId="0" borderId="18" xfId="11" applyFont="1" applyBorder="1" applyAlignment="1" applyProtection="1">
      <alignment vertical="center"/>
      <protection hidden="1"/>
    </xf>
    <xf numFmtId="0" fontId="7" fillId="6" borderId="19" xfId="11" applyFont="1" applyFill="1" applyBorder="1" applyAlignment="1" applyProtection="1">
      <alignment vertical="center" wrapText="1"/>
      <protection locked="0"/>
    </xf>
    <xf numFmtId="0" fontId="7" fillId="0" borderId="20" xfId="11" applyFont="1" applyBorder="1" applyAlignment="1" applyProtection="1">
      <alignment vertical="center" wrapText="1"/>
      <protection hidden="1"/>
    </xf>
    <xf numFmtId="0" fontId="7" fillId="0" borderId="21" xfId="11" applyFont="1" applyBorder="1" applyAlignment="1" applyProtection="1">
      <alignment vertical="center"/>
      <protection hidden="1"/>
    </xf>
    <xf numFmtId="0" fontId="7" fillId="0" borderId="22" xfId="11" applyFont="1" applyBorder="1" applyAlignment="1" applyProtection="1">
      <alignment vertical="center"/>
      <protection hidden="1"/>
    </xf>
    <xf numFmtId="0" fontId="7" fillId="0" borderId="23" xfId="11" applyFont="1" applyBorder="1" applyAlignment="1" applyProtection="1">
      <alignment vertical="center"/>
      <protection hidden="1"/>
    </xf>
    <xf numFmtId="0" fontId="7" fillId="0" borderId="8" xfId="11" applyFont="1" applyBorder="1" applyAlignment="1" applyProtection="1">
      <alignment vertical="center"/>
      <protection hidden="1"/>
    </xf>
    <xf numFmtId="0" fontId="7" fillId="0" borderId="13" xfId="11" applyFont="1" applyBorder="1" applyAlignment="1" applyProtection="1">
      <alignment vertical="center"/>
      <protection hidden="1"/>
    </xf>
    <xf numFmtId="0" fontId="7" fillId="0" borderId="20" xfId="11" applyFont="1" applyBorder="1" applyAlignment="1" applyProtection="1">
      <alignment vertical="center"/>
      <protection hidden="1"/>
    </xf>
    <xf numFmtId="0" fontId="7" fillId="0" borderId="2" xfId="11" applyFont="1" applyBorder="1" applyAlignment="1" applyProtection="1">
      <alignment horizontal="left" vertical="center"/>
      <protection hidden="1"/>
    </xf>
    <xf numFmtId="0" fontId="7" fillId="0" borderId="3" xfId="11" applyFont="1" applyBorder="1" applyAlignment="1" applyProtection="1">
      <alignment horizontal="left" vertical="center"/>
      <protection hidden="1"/>
    </xf>
    <xf numFmtId="49" fontId="7" fillId="6" borderId="19" xfId="11" applyNumberFormat="1" applyFont="1" applyFill="1" applyBorder="1" applyAlignment="1" applyProtection="1">
      <alignment vertical="center" wrapText="1"/>
      <protection locked="0"/>
    </xf>
    <xf numFmtId="0" fontId="7" fillId="0" borderId="0" xfId="11" applyFont="1" applyAlignment="1" applyProtection="1">
      <alignment horizontal="left" vertical="center"/>
      <protection hidden="1"/>
    </xf>
    <xf numFmtId="15" fontId="7" fillId="6" borderId="19" xfId="11" applyNumberFormat="1" applyFont="1" applyFill="1" applyBorder="1" applyAlignment="1" applyProtection="1">
      <alignment vertical="center" wrapText="1"/>
      <protection locked="0"/>
    </xf>
    <xf numFmtId="49" fontId="1" fillId="0" borderId="10" xfId="0" applyNumberFormat="1" applyFont="1" applyBorder="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wrapText="1"/>
    </xf>
    <xf numFmtId="0" fontId="40" fillId="0" borderId="11" xfId="0" applyFont="1" applyBorder="1" applyAlignment="1">
      <alignment vertical="center"/>
    </xf>
    <xf numFmtId="0" fontId="0" fillId="4" borderId="1" xfId="0" applyFill="1" applyBorder="1" applyAlignment="1">
      <alignment horizontal="center" vertical="center"/>
    </xf>
    <xf numFmtId="0" fontId="39" fillId="4" borderId="11" xfId="0" applyFont="1" applyFill="1" applyBorder="1" applyAlignment="1">
      <alignment vertical="center"/>
    </xf>
    <xf numFmtId="0" fontId="40" fillId="0" borderId="11" xfId="0" applyFont="1" applyBorder="1" applyAlignment="1">
      <alignment horizontal="center" vertical="center"/>
    </xf>
    <xf numFmtId="0" fontId="0" fillId="4" borderId="11" xfId="0" applyFill="1" applyBorder="1" applyAlignment="1">
      <alignment horizontal="center" vertical="center"/>
    </xf>
    <xf numFmtId="0" fontId="41" fillId="4" borderId="1" xfId="0" applyFont="1" applyFill="1" applyBorder="1" applyAlignment="1">
      <alignment horizontal="center" vertical="center"/>
    </xf>
    <xf numFmtId="0" fontId="41" fillId="4" borderId="1" xfId="0" applyFont="1" applyFill="1" applyBorder="1" applyAlignment="1">
      <alignment wrapText="1"/>
    </xf>
    <xf numFmtId="2" fontId="0" fillId="4" borderId="1" xfId="0" applyNumberFormat="1" applyFill="1" applyBorder="1" applyAlignment="1">
      <alignment horizontal="center" vertical="center"/>
    </xf>
    <xf numFmtId="0" fontId="0" fillId="4" borderId="1" xfId="0" applyFill="1" applyBorder="1" applyAlignment="1">
      <alignment vertical="top" wrapText="1"/>
    </xf>
    <xf numFmtId="0" fontId="42" fillId="4" borderId="1" xfId="0" applyFont="1" applyFill="1" applyBorder="1" applyAlignment="1">
      <alignment horizontal="left" vertical="center" wrapText="1"/>
    </xf>
    <xf numFmtId="2" fontId="0" fillId="4" borderId="11" xfId="0" applyNumberFormat="1" applyFill="1" applyBorder="1" applyAlignment="1">
      <alignment horizontal="center" vertical="center"/>
    </xf>
    <xf numFmtId="0" fontId="44" fillId="0" borderId="0" xfId="0" applyFont="1" applyAlignment="1">
      <alignment horizontal="center" vertical="center"/>
    </xf>
    <xf numFmtId="0" fontId="46" fillId="0" borderId="1" xfId="0" applyFont="1" applyBorder="1" applyAlignment="1" applyProtection="1">
      <alignment horizontal="left" vertical="center"/>
      <protection hidden="1"/>
    </xf>
    <xf numFmtId="0" fontId="46" fillId="0" borderId="1" xfId="0" applyFont="1" applyBorder="1" applyAlignment="1" applyProtection="1">
      <alignment horizontal="center" vertical="center"/>
      <protection hidden="1"/>
    </xf>
    <xf numFmtId="0" fontId="44" fillId="0" borderId="0" xfId="0" applyFont="1" applyAlignment="1">
      <alignment vertical="center"/>
    </xf>
    <xf numFmtId="0" fontId="46" fillId="0" borderId="1" xfId="0" applyFont="1" applyBorder="1" applyAlignment="1" applyProtection="1">
      <alignment vertical="center"/>
      <protection hidden="1"/>
    </xf>
    <xf numFmtId="0" fontId="46" fillId="0" borderId="1" xfId="0" applyFont="1" applyBorder="1" applyAlignment="1" applyProtection="1">
      <alignment vertical="center" wrapText="1"/>
      <protection hidden="1"/>
    </xf>
    <xf numFmtId="0" fontId="44" fillId="0" borderId="0" xfId="0" applyFont="1" applyAlignment="1" applyProtection="1">
      <alignment vertical="center"/>
      <protection hidden="1"/>
    </xf>
    <xf numFmtId="0" fontId="47" fillId="0" borderId="1" xfId="0" applyFont="1" applyBorder="1" applyAlignment="1" applyProtection="1">
      <alignment horizontal="center" vertical="center" wrapText="1"/>
      <protection hidden="1"/>
    </xf>
    <xf numFmtId="0" fontId="44" fillId="0" borderId="0" xfId="0" applyFont="1" applyAlignment="1" applyProtection="1">
      <alignment horizontal="center" vertical="center"/>
      <protection hidden="1"/>
    </xf>
    <xf numFmtId="0" fontId="46" fillId="0" borderId="1" xfId="0" applyFont="1" applyBorder="1" applyAlignment="1" applyProtection="1">
      <alignment horizontal="center" vertical="center" wrapText="1"/>
      <protection hidden="1"/>
    </xf>
    <xf numFmtId="0" fontId="44" fillId="0" borderId="1" xfId="0" applyFont="1" applyBorder="1" applyAlignment="1">
      <alignment horizontal="center" vertical="center"/>
    </xf>
    <xf numFmtId="0" fontId="46" fillId="4" borderId="1" xfId="0" applyFont="1" applyFill="1" applyBorder="1" applyAlignment="1">
      <alignment horizontal="center" vertical="center" wrapText="1"/>
    </xf>
    <xf numFmtId="9" fontId="46" fillId="3" borderId="1" xfId="13" applyFont="1" applyFill="1" applyBorder="1" applyAlignment="1" applyProtection="1">
      <alignment horizontal="center" vertical="center"/>
      <protection locked="0" hidden="1"/>
    </xf>
    <xf numFmtId="9" fontId="44" fillId="0" borderId="1" xfId="13" applyFont="1" applyBorder="1" applyAlignment="1">
      <alignment horizontal="center" vertical="center"/>
    </xf>
    <xf numFmtId="9" fontId="44" fillId="3" borderId="1" xfId="13" applyFont="1" applyFill="1" applyBorder="1" applyAlignment="1">
      <alignment vertical="center"/>
    </xf>
    <xf numFmtId="0" fontId="48" fillId="4" borderId="1" xfId="14" applyFont="1" applyFill="1" applyBorder="1" applyAlignment="1">
      <alignment horizontal="justify" vertical="center" wrapText="1"/>
    </xf>
    <xf numFmtId="0" fontId="44" fillId="0" borderId="1" xfId="0" applyFont="1" applyBorder="1" applyAlignment="1">
      <alignment horizontal="center" vertical="center" wrapText="1"/>
    </xf>
    <xf numFmtId="2" fontId="46" fillId="3" borderId="1" xfId="0" applyNumberFormat="1" applyFont="1" applyFill="1" applyBorder="1" applyAlignment="1" applyProtection="1">
      <alignment horizontal="center" vertical="center"/>
      <protection locked="0" hidden="1"/>
    </xf>
    <xf numFmtId="0" fontId="44" fillId="0" borderId="1" xfId="0" applyFont="1" applyBorder="1" applyAlignment="1">
      <alignment vertical="center"/>
    </xf>
    <xf numFmtId="0" fontId="44" fillId="0" borderId="1" xfId="0" applyFont="1" applyBorder="1" applyAlignment="1" applyProtection="1">
      <alignment vertical="center"/>
      <protection hidden="1"/>
    </xf>
    <xf numFmtId="0" fontId="44" fillId="0" borderId="1" xfId="0" applyFont="1" applyBorder="1" applyAlignment="1" applyProtection="1">
      <alignment horizontal="center" vertical="center"/>
      <protection hidden="1"/>
    </xf>
    <xf numFmtId="2" fontId="47" fillId="0" borderId="1" xfId="0" applyNumberFormat="1" applyFont="1" applyBorder="1" applyAlignment="1" applyProtection="1">
      <alignment vertical="center"/>
      <protection hidden="1"/>
    </xf>
    <xf numFmtId="2" fontId="45" fillId="0" borderId="1" xfId="0" applyNumberFormat="1" applyFont="1" applyBorder="1" applyAlignment="1" applyProtection="1">
      <alignment horizontal="center" vertical="center"/>
      <protection hidden="1"/>
    </xf>
    <xf numFmtId="0" fontId="46" fillId="0" borderId="0" xfId="0" applyFont="1" applyAlignment="1" applyProtection="1">
      <alignment vertical="center"/>
      <protection hidden="1"/>
    </xf>
    <xf numFmtId="0" fontId="46" fillId="0" borderId="0" xfId="0" applyFont="1" applyAlignment="1" applyProtection="1">
      <alignment horizontal="right" vertical="center"/>
      <protection hidden="1"/>
    </xf>
    <xf numFmtId="49" fontId="46" fillId="0" borderId="0" xfId="0" applyNumberFormat="1" applyFont="1" applyAlignment="1" applyProtection="1">
      <alignment vertical="center"/>
      <protection hidden="1"/>
    </xf>
    <xf numFmtId="0" fontId="46" fillId="0" borderId="0" xfId="0" applyFont="1" applyAlignment="1" applyProtection="1">
      <alignment horizontal="left" vertical="center"/>
      <protection hidden="1"/>
    </xf>
    <xf numFmtId="49" fontId="1" fillId="0" borderId="24" xfId="0" applyNumberFormat="1" applyFont="1" applyBorder="1" applyAlignment="1">
      <alignment horizontal="center" vertical="center" wrapText="1"/>
    </xf>
    <xf numFmtId="0" fontId="42" fillId="4" borderId="1" xfId="0" applyFont="1" applyFill="1" applyBorder="1" applyAlignment="1">
      <alignment horizontal="left" vertical="top" wrapText="1"/>
    </xf>
    <xf numFmtId="0" fontId="42" fillId="4" borderId="1" xfId="0" applyFont="1" applyFill="1" applyBorder="1" applyAlignment="1">
      <alignment horizontal="center" vertical="center" wrapText="1"/>
    </xf>
    <xf numFmtId="172" fontId="0" fillId="4" borderId="1" xfId="0" applyNumberFormat="1" applyFill="1" applyBorder="1" applyAlignment="1">
      <alignment horizontal="center" vertical="center"/>
    </xf>
    <xf numFmtId="0" fontId="32" fillId="0" borderId="0" xfId="7" applyFont="1" applyAlignment="1" applyProtection="1">
      <alignment horizontal="left" vertical="top" wrapText="1"/>
      <protection hidden="1"/>
    </xf>
    <xf numFmtId="0" fontId="25" fillId="5" borderId="0" xfId="7" applyFont="1" applyFill="1" applyAlignment="1" applyProtection="1">
      <alignment horizontal="center" vertical="center" wrapText="1"/>
      <protection hidden="1"/>
    </xf>
    <xf numFmtId="0" fontId="32" fillId="0" borderId="0" xfId="7" applyFont="1" applyAlignment="1" applyProtection="1">
      <alignment horizontal="left" vertical="top"/>
      <protection hidden="1"/>
    </xf>
    <xf numFmtId="0" fontId="32" fillId="0" borderId="16" xfId="7" applyFont="1" applyBorder="1" applyAlignment="1" applyProtection="1">
      <alignment horizontal="center" vertical="center"/>
      <protection hidden="1"/>
    </xf>
    <xf numFmtId="0" fontId="11" fillId="0" borderId="0" xfId="7" applyFont="1" applyAlignment="1" applyProtection="1">
      <alignment horizontal="center" vertical="top"/>
      <protection hidden="1"/>
    </xf>
    <xf numFmtId="0" fontId="11" fillId="0" borderId="15" xfId="7" applyFont="1" applyBorder="1" applyAlignment="1" applyProtection="1">
      <alignment horizontal="center" vertical="top"/>
      <protection hidden="1"/>
    </xf>
    <xf numFmtId="0" fontId="35" fillId="0" borderId="1" xfId="0" applyFont="1" applyBorder="1" applyAlignment="1" applyProtection="1">
      <alignment horizontal="justify" vertical="center" wrapText="1"/>
      <protection hidden="1"/>
    </xf>
    <xf numFmtId="0" fontId="35" fillId="0" borderId="1" xfId="0" applyFont="1" applyBorder="1" applyAlignment="1" applyProtection="1">
      <alignment horizontal="justify" vertical="center"/>
      <protection hidden="1"/>
    </xf>
    <xf numFmtId="0" fontId="28" fillId="0" borderId="2" xfId="0" applyFont="1" applyBorder="1" applyAlignment="1" applyProtection="1">
      <alignment horizontal="center" vertical="center"/>
      <protection hidden="1"/>
    </xf>
    <xf numFmtId="0" fontId="28" fillId="0" borderId="1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171" fontId="28" fillId="0" borderId="2" xfId="0" applyNumberFormat="1" applyFont="1" applyBorder="1" applyAlignment="1" applyProtection="1">
      <alignment horizontal="center" vertical="center"/>
      <protection hidden="1"/>
    </xf>
    <xf numFmtId="171" fontId="28" fillId="0" borderId="12" xfId="0" applyNumberFormat="1" applyFont="1" applyBorder="1" applyAlignment="1" applyProtection="1">
      <alignment horizontal="center" vertical="center"/>
      <protection hidden="1"/>
    </xf>
    <xf numFmtId="171" fontId="28" fillId="0" borderId="3" xfId="0" applyNumberFormat="1" applyFont="1" applyBorder="1" applyAlignment="1" applyProtection="1">
      <alignment horizontal="center" vertical="center"/>
      <protection hidden="1"/>
    </xf>
    <xf numFmtId="1" fontId="28" fillId="0" borderId="2" xfId="0" applyNumberFormat="1" applyFont="1" applyBorder="1" applyAlignment="1" applyProtection="1">
      <alignment horizontal="center" vertical="center"/>
      <protection hidden="1"/>
    </xf>
    <xf numFmtId="1" fontId="28" fillId="0" borderId="12" xfId="0" applyNumberFormat="1" applyFont="1" applyBorder="1" applyAlignment="1" applyProtection="1">
      <alignment horizontal="center" vertical="center"/>
      <protection hidden="1"/>
    </xf>
    <xf numFmtId="1" fontId="28" fillId="0" borderId="3" xfId="0" applyNumberFormat="1" applyFont="1" applyBorder="1" applyAlignment="1" applyProtection="1">
      <alignment horizontal="center" vertical="center"/>
      <protection hidden="1"/>
    </xf>
    <xf numFmtId="0" fontId="30" fillId="0" borderId="12" xfId="11" applyFont="1" applyBorder="1" applyAlignment="1" applyProtection="1">
      <alignment horizontal="center" vertical="center" wrapText="1"/>
      <protection hidden="1"/>
    </xf>
    <xf numFmtId="0" fontId="38" fillId="5" borderId="0" xfId="11" applyFont="1" applyFill="1" applyAlignment="1" applyProtection="1">
      <alignment horizontal="center" vertical="center"/>
      <protection hidden="1"/>
    </xf>
    <xf numFmtId="0" fontId="6" fillId="4" borderId="0" xfId="10" applyFill="1"/>
    <xf numFmtId="0" fontId="37" fillId="0" borderId="9" xfId="11" applyFont="1" applyBorder="1" applyAlignment="1" applyProtection="1">
      <alignment horizontal="left" vertical="center" wrapText="1"/>
      <protection hidden="1"/>
    </xf>
    <xf numFmtId="49" fontId="1" fillId="0" borderId="11"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4" fillId="0" borderId="1" xfId="0" applyFont="1" applyBorder="1" applyAlignment="1" applyProtection="1">
      <alignment horizontal="left" vertical="center"/>
      <protection hidden="1"/>
    </xf>
    <xf numFmtId="0" fontId="1" fillId="0" borderId="1" xfId="0" applyFont="1" applyBorder="1" applyAlignment="1">
      <alignment horizontal="left" vertical="center"/>
    </xf>
    <xf numFmtId="0" fontId="1" fillId="0" borderId="1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49" fontId="22" fillId="0" borderId="1" xfId="0" applyNumberFormat="1" applyFont="1" applyBorder="1" applyAlignment="1">
      <alignment horizontal="center" vertical="center" wrapText="1"/>
    </xf>
    <xf numFmtId="0" fontId="2" fillId="0" borderId="4"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12" xfId="0" applyFont="1" applyBorder="1" applyAlignment="1">
      <alignment horizontal="center" vertical="center"/>
    </xf>
    <xf numFmtId="0" fontId="22" fillId="0" borderId="3"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12" xfId="0" applyFont="1" applyFill="1" applyBorder="1" applyAlignment="1" applyProtection="1">
      <alignment horizontal="center" vertical="center"/>
      <protection locked="0" hidden="1"/>
    </xf>
    <xf numFmtId="0" fontId="1" fillId="0" borderId="2"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2" fontId="2" fillId="0" borderId="1"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4" fillId="3" borderId="2" xfId="0" applyFont="1"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3" xfId="0" applyFont="1" applyFill="1" applyBorder="1" applyAlignment="1" applyProtection="1">
      <alignment horizontal="center" vertical="center"/>
      <protection locked="0" hidden="1"/>
    </xf>
    <xf numFmtId="0" fontId="4" fillId="0" borderId="2"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6" fillId="0" borderId="2" xfId="0" applyFont="1" applyBorder="1" applyAlignment="1" applyProtection="1">
      <alignment horizontal="left" vertical="center" wrapText="1"/>
      <protection hidden="1"/>
    </xf>
    <xf numFmtId="0" fontId="46" fillId="0" borderId="12" xfId="0" applyFont="1" applyBorder="1" applyAlignment="1" applyProtection="1">
      <alignment horizontal="left" vertical="center" wrapText="1"/>
      <protection hidden="1"/>
    </xf>
    <xf numFmtId="0" fontId="46" fillId="0" borderId="3" xfId="0" applyFont="1" applyBorder="1" applyAlignment="1" applyProtection="1">
      <alignment horizontal="left" vertical="center" wrapText="1"/>
      <protection hidden="1"/>
    </xf>
    <xf numFmtId="0" fontId="46" fillId="0" borderId="1" xfId="0" applyFont="1" applyBorder="1" applyAlignment="1" applyProtection="1">
      <alignment horizontal="left" vertical="center"/>
      <protection hidden="1"/>
    </xf>
    <xf numFmtId="0" fontId="43" fillId="0" borderId="1" xfId="0" applyFont="1" applyBorder="1" applyAlignment="1">
      <alignment horizontal="center" vertical="center"/>
    </xf>
    <xf numFmtId="49" fontId="45" fillId="0" borderId="1" xfId="0" applyNumberFormat="1" applyFont="1" applyBorder="1" applyAlignment="1">
      <alignment horizontal="center" vertical="center" wrapText="1"/>
    </xf>
    <xf numFmtId="2" fontId="45" fillId="0" borderId="1" xfId="0" applyNumberFormat="1" applyFont="1" applyBorder="1" applyAlignment="1">
      <alignment horizontal="center" vertical="center" wrapText="1"/>
    </xf>
    <xf numFmtId="0" fontId="46" fillId="0" borderId="2" xfId="0" applyFont="1" applyBorder="1" applyAlignment="1" applyProtection="1">
      <alignment horizontal="center" vertical="center" wrapText="1"/>
      <protection hidden="1"/>
    </xf>
    <xf numFmtId="0" fontId="46" fillId="0" borderId="12" xfId="0" applyFont="1" applyBorder="1" applyAlignment="1" applyProtection="1">
      <alignment horizontal="center" vertical="center" wrapText="1"/>
      <protection hidden="1"/>
    </xf>
    <xf numFmtId="0" fontId="44" fillId="3" borderId="1" xfId="0" applyFont="1" applyFill="1" applyBorder="1" applyAlignment="1" applyProtection="1">
      <alignment vertical="center"/>
      <protection locked="0" hidden="1"/>
    </xf>
    <xf numFmtId="0" fontId="46" fillId="0" borderId="1" xfId="0" applyFont="1" applyBorder="1" applyAlignment="1" applyProtection="1">
      <alignment horizontal="center" vertical="center"/>
      <protection hidden="1"/>
    </xf>
    <xf numFmtId="0" fontId="45"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45" fillId="0" borderId="1" xfId="0" applyFont="1" applyBorder="1" applyAlignment="1">
      <alignment horizontal="left" vertical="center" wrapText="1"/>
    </xf>
    <xf numFmtId="0" fontId="46" fillId="0" borderId="1" xfId="0" applyFont="1" applyBorder="1" applyAlignment="1" applyProtection="1">
      <alignment vertical="center" wrapText="1"/>
      <protection hidden="1"/>
    </xf>
    <xf numFmtId="0" fontId="47" fillId="0" borderId="2" xfId="0" applyFont="1" applyBorder="1" applyAlignment="1" applyProtection="1">
      <alignment horizontal="right" vertical="center"/>
      <protection hidden="1"/>
    </xf>
    <xf numFmtId="0" fontId="47" fillId="0" borderId="12" xfId="0" applyFont="1" applyBorder="1" applyAlignment="1" applyProtection="1">
      <alignment horizontal="right" vertical="center"/>
      <protection hidden="1"/>
    </xf>
    <xf numFmtId="0" fontId="47" fillId="0" borderId="3" xfId="0" applyFont="1" applyBorder="1" applyAlignment="1" applyProtection="1">
      <alignment horizontal="right" vertical="center"/>
      <protection hidden="1"/>
    </xf>
    <xf numFmtId="0" fontId="1" fillId="0" borderId="3" xfId="0" applyFont="1" applyBorder="1" applyAlignment="1">
      <alignment vertical="center"/>
    </xf>
    <xf numFmtId="0" fontId="1" fillId="0" borderId="1" xfId="0" applyFont="1" applyBorder="1" applyAlignment="1">
      <alignment vertical="center"/>
    </xf>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1" xfId="0" applyFont="1" applyBorder="1" applyAlignment="1">
      <alignment vertical="center"/>
    </xf>
    <xf numFmtId="0" fontId="20"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 fillId="0" borderId="1" xfId="0" applyFont="1" applyBorder="1" applyAlignment="1">
      <alignment vertical="top"/>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174" fontId="1" fillId="3" borderId="1" xfId="0" applyNumberFormat="1" applyFont="1" applyFill="1" applyBorder="1" applyAlignment="1" applyProtection="1">
      <alignment horizontal="center" vertical="center" wrapText="1"/>
      <protection locked="0" hidden="1"/>
    </xf>
  </cellXfs>
  <cellStyles count="15">
    <cellStyle name="Comma 2" xfId="1" xr:uid="{00000000-0005-0000-0000-000000000000}"/>
    <cellStyle name="Currency 2" xfId="2" xr:uid="{00000000-0005-0000-0000-000001000000}"/>
    <cellStyle name="Excel Built-in Normal" xfId="3" xr:uid="{00000000-0005-0000-0000-000002000000}"/>
    <cellStyle name="Excel Built-in Normal 1" xfId="4" xr:uid="{00000000-0005-0000-0000-000003000000}"/>
    <cellStyle name="Normal" xfId="0" builtinId="0"/>
    <cellStyle name="Normal 2" xfId="5" xr:uid="{00000000-0005-0000-0000-000005000000}"/>
    <cellStyle name="Normal 2 2" xfId="12" xr:uid="{93886B9C-6F0C-4F39-BCC3-9BD70F291E87}"/>
    <cellStyle name="Normal 2 3" xfId="14" xr:uid="{2631C8F1-3ABA-4474-A387-0BA522D77A30}"/>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_Attacments TW 04" xfId="11" xr:uid="{1578723B-2BEC-4037-B575-C3D9E264FDFA}"/>
    <cellStyle name="Normal_Entertainment Form" xfId="10" xr:uid="{00000000-0005-0000-0000-00000A000000}"/>
    <cellStyle name="Percent" xfId="13"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Instructions"/>
      <sheetName val="BASICS"/>
      <sheetName val="Name of Bidder"/>
      <sheetName val="Sch-3A"/>
      <sheetName val="Sch5 Taxes"/>
      <sheetName val="Sch6 Summary"/>
    </sheetNames>
    <sheetDataSet>
      <sheetData sheetId="0">
        <row r="1">
          <cell r="A1" t="str">
            <v>Name of Package :</v>
          </cell>
        </row>
      </sheetData>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A234-D52B-4858-A5B2-3A49438CA9E3}">
  <dimension ref="A1:K134"/>
  <sheetViews>
    <sheetView workbookViewId="0">
      <selection sqref="A1:C1"/>
    </sheetView>
  </sheetViews>
  <sheetFormatPr defaultRowHeight="16.5"/>
  <cols>
    <col min="1" max="1" width="9.140625" style="92"/>
    <col min="2" max="2" width="9.140625" style="93"/>
    <col min="3" max="3" width="83" style="93" customWidth="1"/>
    <col min="4" max="4" width="75.5703125" style="92" customWidth="1"/>
    <col min="5" max="16384" width="9.140625" style="91"/>
  </cols>
  <sheetData>
    <row r="1" spans="1:11" ht="96.75" customHeight="1">
      <c r="A1" s="180" t="s">
        <v>178</v>
      </c>
      <c r="B1" s="180"/>
      <c r="C1" s="180"/>
      <c r="D1" s="89"/>
      <c r="E1" s="90"/>
      <c r="F1" s="90"/>
      <c r="G1" s="90"/>
      <c r="H1" s="90"/>
      <c r="I1" s="90"/>
      <c r="J1" s="90"/>
      <c r="K1" s="90"/>
    </row>
    <row r="2" spans="1:11" ht="18" customHeight="1">
      <c r="D2" s="94"/>
      <c r="E2" s="95"/>
      <c r="F2" s="95"/>
      <c r="G2" s="95"/>
      <c r="H2" s="95"/>
      <c r="I2" s="95"/>
      <c r="J2" s="95"/>
      <c r="K2" s="95"/>
    </row>
    <row r="3" spans="1:11" ht="18" customHeight="1">
      <c r="A3" s="96" t="s">
        <v>51</v>
      </c>
      <c r="B3" s="93" t="s">
        <v>62</v>
      </c>
      <c r="D3" s="97"/>
      <c r="E3" s="98"/>
      <c r="F3" s="98"/>
      <c r="G3" s="98"/>
      <c r="H3" s="98"/>
      <c r="I3" s="98"/>
      <c r="J3" s="98"/>
      <c r="K3" s="98"/>
    </row>
    <row r="4" spans="1:11" ht="18" customHeight="1">
      <c r="B4" s="99" t="s">
        <v>49</v>
      </c>
      <c r="C4" s="100" t="s">
        <v>63</v>
      </c>
      <c r="D4" s="97"/>
      <c r="E4" s="98"/>
      <c r="F4" s="98"/>
      <c r="G4" s="98"/>
      <c r="H4" s="98"/>
      <c r="I4" s="98"/>
      <c r="J4" s="98"/>
      <c r="K4" s="98"/>
    </row>
    <row r="5" spans="1:11" ht="38.1" customHeight="1">
      <c r="B5" s="99" t="s">
        <v>50</v>
      </c>
      <c r="C5" s="100" t="s">
        <v>64</v>
      </c>
      <c r="D5" s="97"/>
      <c r="E5" s="98"/>
      <c r="F5" s="98"/>
      <c r="G5" s="98"/>
      <c r="H5" s="98"/>
      <c r="I5" s="98"/>
      <c r="J5" s="98"/>
      <c r="K5" s="98"/>
    </row>
    <row r="6" spans="1:11" ht="18" customHeight="1">
      <c r="B6" s="99" t="s">
        <v>65</v>
      </c>
      <c r="C6" s="100" t="s">
        <v>66</v>
      </c>
      <c r="D6" s="97"/>
      <c r="E6" s="98"/>
      <c r="F6" s="98"/>
      <c r="G6" s="98"/>
      <c r="H6" s="98"/>
      <c r="I6" s="98"/>
      <c r="J6" s="98"/>
      <c r="K6" s="98"/>
    </row>
    <row r="7" spans="1:11" ht="18" customHeight="1">
      <c r="B7" s="99" t="s">
        <v>67</v>
      </c>
      <c r="C7" s="100" t="s">
        <v>68</v>
      </c>
      <c r="D7" s="97"/>
      <c r="E7" s="98"/>
      <c r="F7" s="98"/>
      <c r="G7" s="98"/>
      <c r="H7" s="98"/>
      <c r="I7" s="98"/>
      <c r="J7" s="98"/>
      <c r="K7" s="98"/>
    </row>
    <row r="8" spans="1:11" ht="18" customHeight="1">
      <c r="B8" s="99" t="s">
        <v>69</v>
      </c>
      <c r="C8" s="100" t="s">
        <v>70</v>
      </c>
      <c r="D8" s="97"/>
      <c r="E8" s="98"/>
      <c r="F8" s="98"/>
      <c r="G8" s="98"/>
      <c r="H8" s="98"/>
      <c r="I8" s="98"/>
      <c r="J8" s="98"/>
      <c r="K8" s="98"/>
    </row>
    <row r="9" spans="1:11" ht="18" customHeight="1">
      <c r="B9" s="99" t="s">
        <v>71</v>
      </c>
      <c r="C9" s="100" t="s">
        <v>72</v>
      </c>
      <c r="D9" s="97"/>
      <c r="E9" s="98"/>
      <c r="F9" s="98"/>
      <c r="G9" s="98"/>
      <c r="H9" s="98"/>
      <c r="I9" s="98"/>
      <c r="J9" s="98"/>
      <c r="K9" s="98"/>
    </row>
    <row r="10" spans="1:11" ht="18" customHeight="1">
      <c r="B10" s="99"/>
      <c r="C10" s="100"/>
      <c r="D10" s="97"/>
      <c r="E10" s="98"/>
      <c r="F10" s="98"/>
      <c r="G10" s="98"/>
      <c r="H10" s="98"/>
      <c r="I10" s="98"/>
      <c r="J10" s="98"/>
      <c r="K10" s="98"/>
    </row>
    <row r="11" spans="1:11" ht="18" hidden="1" customHeight="1">
      <c r="A11" s="96" t="s">
        <v>73</v>
      </c>
      <c r="B11" s="93" t="s">
        <v>74</v>
      </c>
      <c r="D11" s="97"/>
      <c r="E11" s="98"/>
      <c r="F11" s="98"/>
      <c r="G11" s="98"/>
      <c r="H11" s="98"/>
      <c r="I11" s="98"/>
      <c r="J11" s="98"/>
      <c r="K11" s="98"/>
    </row>
    <row r="12" spans="1:11" ht="18" hidden="1" customHeight="1">
      <c r="B12" s="181" t="s">
        <v>75</v>
      </c>
      <c r="C12" s="181"/>
      <c r="D12" s="101"/>
      <c r="E12" s="98"/>
      <c r="F12" s="98"/>
      <c r="G12" s="98"/>
      <c r="H12" s="98"/>
      <c r="I12" s="98"/>
      <c r="J12" s="98"/>
      <c r="K12" s="98"/>
    </row>
    <row r="13" spans="1:11" ht="18" hidden="1" customHeight="1">
      <c r="B13" s="102"/>
      <c r="C13" s="100" t="s">
        <v>76</v>
      </c>
      <c r="D13" s="97"/>
      <c r="E13" s="98"/>
      <c r="F13" s="98"/>
      <c r="G13" s="98"/>
      <c r="H13" s="98"/>
      <c r="I13" s="98"/>
      <c r="J13" s="98"/>
      <c r="K13" s="98"/>
    </row>
    <row r="14" spans="1:11" ht="18" hidden="1" customHeight="1">
      <c r="B14" s="181" t="s">
        <v>77</v>
      </c>
      <c r="C14" s="181"/>
      <c r="D14" s="101"/>
      <c r="E14" s="98"/>
      <c r="F14" s="98"/>
      <c r="G14" s="98"/>
      <c r="H14" s="98"/>
      <c r="I14" s="98"/>
      <c r="J14" s="98"/>
      <c r="K14" s="98"/>
    </row>
    <row r="15" spans="1:11" ht="38.1" hidden="1" customHeight="1">
      <c r="B15" s="103" t="s">
        <v>78</v>
      </c>
      <c r="C15" s="100" t="s">
        <v>79</v>
      </c>
      <c r="D15" s="97"/>
      <c r="E15" s="98"/>
      <c r="F15" s="98"/>
      <c r="G15" s="98"/>
      <c r="H15" s="98"/>
      <c r="I15" s="98"/>
      <c r="J15" s="98"/>
      <c r="K15" s="98"/>
    </row>
    <row r="16" spans="1:11" ht="24.75" hidden="1" customHeight="1">
      <c r="B16" s="103" t="s">
        <v>78</v>
      </c>
      <c r="C16" s="100" t="s">
        <v>80</v>
      </c>
      <c r="D16" s="97"/>
      <c r="E16" s="98"/>
      <c r="F16" s="98"/>
      <c r="G16" s="98"/>
      <c r="H16" s="98"/>
      <c r="I16" s="98"/>
      <c r="J16" s="98"/>
      <c r="K16" s="98"/>
    </row>
    <row r="17" spans="2:11" ht="42" hidden="1" customHeight="1">
      <c r="B17" s="103" t="s">
        <v>78</v>
      </c>
      <c r="C17" s="100" t="s">
        <v>81</v>
      </c>
      <c r="D17" s="97"/>
      <c r="E17" s="98"/>
      <c r="F17" s="98"/>
      <c r="G17" s="98"/>
      <c r="H17" s="98"/>
      <c r="I17" s="98"/>
      <c r="J17" s="98"/>
      <c r="K17" s="98"/>
    </row>
    <row r="18" spans="2:11" ht="18" hidden="1" customHeight="1">
      <c r="B18" s="103" t="s">
        <v>78</v>
      </c>
      <c r="C18" s="100" t="s">
        <v>82</v>
      </c>
      <c r="D18" s="97"/>
      <c r="E18" s="98"/>
      <c r="F18" s="98"/>
      <c r="G18" s="98"/>
      <c r="H18" s="98"/>
      <c r="I18" s="98"/>
      <c r="J18" s="98"/>
      <c r="K18" s="98"/>
    </row>
    <row r="19" spans="2:11" ht="18" hidden="1" customHeight="1">
      <c r="B19" s="103" t="s">
        <v>78</v>
      </c>
      <c r="C19" s="100" t="s">
        <v>83</v>
      </c>
      <c r="D19" s="97"/>
      <c r="E19" s="98"/>
      <c r="F19" s="98"/>
      <c r="G19" s="98"/>
      <c r="H19" s="98"/>
      <c r="I19" s="98"/>
      <c r="J19" s="98"/>
      <c r="K19" s="98"/>
    </row>
    <row r="20" spans="2:11" ht="18" hidden="1" customHeight="1">
      <c r="B20" s="103" t="s">
        <v>78</v>
      </c>
      <c r="C20" s="100" t="s">
        <v>84</v>
      </c>
      <c r="D20" s="97"/>
      <c r="E20" s="98"/>
      <c r="F20" s="98"/>
      <c r="G20" s="98"/>
      <c r="H20" s="98"/>
      <c r="I20" s="98"/>
      <c r="J20" s="98"/>
      <c r="K20" s="98"/>
    </row>
    <row r="21" spans="2:11" ht="18" hidden="1" customHeight="1">
      <c r="B21" s="181" t="s">
        <v>85</v>
      </c>
      <c r="C21" s="181"/>
      <c r="D21" s="97"/>
      <c r="E21" s="98"/>
      <c r="F21" s="98"/>
      <c r="G21" s="98"/>
      <c r="H21" s="98"/>
      <c r="I21" s="98"/>
      <c r="J21" s="98"/>
      <c r="K21" s="98"/>
    </row>
    <row r="22" spans="2:11" ht="18" hidden="1" customHeight="1">
      <c r="B22" s="103" t="s">
        <v>78</v>
      </c>
      <c r="C22" s="100" t="s">
        <v>86</v>
      </c>
      <c r="D22" s="97"/>
      <c r="E22" s="98"/>
      <c r="F22" s="98"/>
      <c r="G22" s="98"/>
      <c r="H22" s="98"/>
      <c r="I22" s="98"/>
      <c r="J22" s="98"/>
      <c r="K22" s="98"/>
    </row>
    <row r="23" spans="2:11" ht="18" hidden="1" customHeight="1">
      <c r="B23" s="103" t="s">
        <v>78</v>
      </c>
      <c r="C23" s="100" t="s">
        <v>87</v>
      </c>
      <c r="D23" s="97"/>
      <c r="E23" s="98"/>
      <c r="F23" s="98"/>
      <c r="G23" s="98"/>
      <c r="H23" s="98"/>
      <c r="I23" s="98"/>
      <c r="J23" s="98"/>
      <c r="K23" s="98"/>
    </row>
    <row r="24" spans="2:11" ht="45.75" hidden="1" customHeight="1">
      <c r="B24" s="179" t="s">
        <v>88</v>
      </c>
      <c r="C24" s="179"/>
      <c r="D24" s="97"/>
      <c r="E24" s="98"/>
      <c r="F24" s="98"/>
      <c r="G24" s="98"/>
      <c r="H24" s="98"/>
      <c r="I24" s="98"/>
      <c r="J24" s="98"/>
      <c r="K24" s="98"/>
    </row>
    <row r="25" spans="2:11" ht="18" hidden="1" customHeight="1">
      <c r="B25" s="103" t="s">
        <v>78</v>
      </c>
      <c r="C25" s="104" t="s">
        <v>89</v>
      </c>
      <c r="D25" s="97"/>
      <c r="E25" s="98"/>
      <c r="F25" s="98"/>
      <c r="G25" s="98"/>
      <c r="H25" s="98"/>
      <c r="I25" s="98"/>
      <c r="J25" s="98"/>
      <c r="K25" s="98"/>
    </row>
    <row r="26" spans="2:11" ht="18" hidden="1" customHeight="1">
      <c r="B26" s="103" t="s">
        <v>78</v>
      </c>
      <c r="C26" s="100" t="s">
        <v>90</v>
      </c>
      <c r="D26" s="97"/>
      <c r="E26" s="98"/>
      <c r="F26" s="98"/>
      <c r="G26" s="98"/>
      <c r="H26" s="98"/>
      <c r="I26" s="98"/>
      <c r="J26" s="98"/>
      <c r="K26" s="98"/>
    </row>
    <row r="27" spans="2:11" ht="35.25" hidden="1" customHeight="1">
      <c r="B27" s="179" t="s">
        <v>91</v>
      </c>
      <c r="C27" s="179"/>
      <c r="D27" s="97"/>
      <c r="E27" s="98"/>
      <c r="F27" s="98"/>
      <c r="G27" s="98"/>
      <c r="H27" s="98"/>
      <c r="I27" s="98"/>
      <c r="J27" s="98"/>
      <c r="K27" s="98"/>
    </row>
    <row r="28" spans="2:11" ht="18" hidden="1" customHeight="1">
      <c r="B28" s="103" t="s">
        <v>78</v>
      </c>
      <c r="C28" s="100" t="s">
        <v>92</v>
      </c>
      <c r="D28" s="97"/>
      <c r="E28" s="98"/>
      <c r="F28" s="98"/>
      <c r="G28" s="98"/>
      <c r="H28" s="98"/>
      <c r="I28" s="98"/>
      <c r="J28" s="98"/>
      <c r="K28" s="98"/>
    </row>
    <row r="29" spans="2:11" ht="18" hidden="1" customHeight="1">
      <c r="B29" s="103" t="s">
        <v>78</v>
      </c>
      <c r="C29" s="100" t="s">
        <v>90</v>
      </c>
      <c r="D29" s="97"/>
      <c r="E29" s="98"/>
      <c r="F29" s="98"/>
      <c r="G29" s="98"/>
      <c r="H29" s="98"/>
      <c r="I29" s="98"/>
      <c r="J29" s="98"/>
      <c r="K29" s="98"/>
    </row>
    <row r="30" spans="2:11" ht="18" hidden="1" customHeight="1">
      <c r="B30" s="103" t="s">
        <v>78</v>
      </c>
      <c r="C30" s="100" t="s">
        <v>93</v>
      </c>
      <c r="D30" s="97"/>
      <c r="E30" s="98"/>
      <c r="F30" s="98"/>
      <c r="G30" s="98"/>
      <c r="H30" s="98"/>
      <c r="I30" s="98"/>
      <c r="J30" s="98"/>
      <c r="K30" s="98"/>
    </row>
    <row r="31" spans="2:11" ht="42" hidden="1" customHeight="1">
      <c r="B31" s="179" t="s">
        <v>94</v>
      </c>
      <c r="C31" s="179"/>
      <c r="D31" s="97"/>
      <c r="E31" s="98"/>
      <c r="F31" s="98"/>
      <c r="G31" s="98"/>
      <c r="H31" s="98"/>
      <c r="I31" s="98"/>
      <c r="J31" s="98"/>
      <c r="K31" s="98"/>
    </row>
    <row r="32" spans="2:11" ht="18" hidden="1" customHeight="1">
      <c r="B32" s="103" t="s">
        <v>78</v>
      </c>
      <c r="C32" s="104" t="s">
        <v>89</v>
      </c>
      <c r="D32" s="97"/>
      <c r="E32" s="98"/>
      <c r="F32" s="98"/>
      <c r="G32" s="98"/>
      <c r="H32" s="98"/>
      <c r="I32" s="98"/>
      <c r="J32" s="98"/>
      <c r="K32" s="98"/>
    </row>
    <row r="33" spans="1:11" ht="18" hidden="1" customHeight="1">
      <c r="B33" s="103" t="s">
        <v>78</v>
      </c>
      <c r="C33" s="100" t="s">
        <v>90</v>
      </c>
      <c r="D33" s="97"/>
      <c r="E33" s="98"/>
      <c r="F33" s="98"/>
      <c r="G33" s="98"/>
      <c r="H33" s="98"/>
      <c r="I33" s="98"/>
      <c r="J33" s="98"/>
      <c r="K33" s="98"/>
    </row>
    <row r="34" spans="1:11" ht="30.75" hidden="1" customHeight="1">
      <c r="B34" s="179" t="s">
        <v>95</v>
      </c>
      <c r="C34" s="179"/>
      <c r="D34" s="97"/>
      <c r="E34" s="98"/>
      <c r="F34" s="98"/>
      <c r="G34" s="98"/>
      <c r="H34" s="98"/>
      <c r="I34" s="98"/>
      <c r="J34" s="98"/>
      <c r="K34" s="98"/>
    </row>
    <row r="35" spans="1:11" ht="18" hidden="1" customHeight="1">
      <c r="B35" s="103" t="s">
        <v>78</v>
      </c>
      <c r="C35" s="100" t="s">
        <v>92</v>
      </c>
      <c r="D35" s="97"/>
      <c r="E35" s="98"/>
      <c r="F35" s="98"/>
      <c r="G35" s="98"/>
      <c r="H35" s="98"/>
      <c r="I35" s="98"/>
      <c r="J35" s="98"/>
      <c r="K35" s="98"/>
    </row>
    <row r="36" spans="1:11" ht="18" hidden="1" customHeight="1">
      <c r="B36" s="103" t="s">
        <v>78</v>
      </c>
      <c r="C36" s="100" t="s">
        <v>90</v>
      </c>
      <c r="D36" s="97"/>
      <c r="E36" s="98"/>
      <c r="F36" s="98"/>
      <c r="G36" s="98"/>
      <c r="H36" s="98"/>
      <c r="I36" s="98"/>
      <c r="J36" s="98"/>
      <c r="K36" s="98"/>
    </row>
    <row r="37" spans="1:11" ht="18" hidden="1" customHeight="1">
      <c r="B37" s="103" t="s">
        <v>78</v>
      </c>
      <c r="C37" s="100" t="s">
        <v>93</v>
      </c>
      <c r="D37" s="97"/>
      <c r="E37" s="98"/>
      <c r="F37" s="98"/>
      <c r="G37" s="98"/>
      <c r="H37" s="98"/>
      <c r="I37" s="98"/>
      <c r="J37" s="98"/>
      <c r="K37" s="98"/>
    </row>
    <row r="38" spans="1:11" ht="35.25" hidden="1" customHeight="1">
      <c r="B38" s="179" t="s">
        <v>96</v>
      </c>
      <c r="C38" s="179"/>
      <c r="D38" s="97"/>
      <c r="E38" s="98"/>
      <c r="F38" s="98"/>
      <c r="G38" s="98"/>
      <c r="H38" s="98"/>
      <c r="I38" s="98"/>
      <c r="J38" s="98"/>
      <c r="K38" s="98"/>
    </row>
    <row r="39" spans="1:11" ht="18" hidden="1" customHeight="1">
      <c r="B39" s="103" t="s">
        <v>78</v>
      </c>
      <c r="C39" s="100" t="s">
        <v>97</v>
      </c>
      <c r="D39" s="97"/>
      <c r="E39" s="98"/>
      <c r="F39" s="98"/>
      <c r="G39" s="98"/>
      <c r="H39" s="98"/>
      <c r="I39" s="98"/>
      <c r="J39" s="98"/>
      <c r="K39" s="98"/>
    </row>
    <row r="40" spans="1:11" ht="18" hidden="1" customHeight="1">
      <c r="B40" s="103" t="s">
        <v>78</v>
      </c>
      <c r="C40" s="100" t="s">
        <v>90</v>
      </c>
      <c r="D40" s="97"/>
      <c r="E40" s="98"/>
      <c r="F40" s="98"/>
      <c r="G40" s="98"/>
      <c r="H40" s="98"/>
      <c r="I40" s="98"/>
      <c r="J40" s="98"/>
      <c r="K40" s="98"/>
    </row>
    <row r="41" spans="1:11" ht="18" hidden="1" customHeight="1">
      <c r="B41" s="103" t="s">
        <v>78</v>
      </c>
      <c r="C41" s="100" t="s">
        <v>93</v>
      </c>
      <c r="D41" s="97"/>
      <c r="E41" s="98"/>
      <c r="F41" s="98"/>
      <c r="G41" s="98"/>
      <c r="H41" s="98"/>
      <c r="I41" s="98"/>
      <c r="J41" s="98"/>
      <c r="K41" s="98"/>
    </row>
    <row r="42" spans="1:11" ht="18" hidden="1" customHeight="1">
      <c r="B42" s="103"/>
      <c r="C42" s="100"/>
      <c r="D42" s="97"/>
      <c r="E42" s="98"/>
      <c r="F42" s="98"/>
      <c r="G42" s="98"/>
      <c r="H42" s="98"/>
      <c r="I42" s="98"/>
      <c r="J42" s="98"/>
      <c r="K42" s="98"/>
    </row>
    <row r="43" spans="1:11" ht="18" hidden="1" customHeight="1">
      <c r="B43" s="181" t="s">
        <v>98</v>
      </c>
      <c r="C43" s="181"/>
      <c r="D43" s="97"/>
      <c r="E43" s="98"/>
      <c r="F43" s="98"/>
      <c r="G43" s="98"/>
      <c r="H43" s="98"/>
      <c r="I43" s="98"/>
      <c r="J43" s="98"/>
      <c r="K43" s="98"/>
    </row>
    <row r="44" spans="1:11" hidden="1">
      <c r="B44" s="103" t="s">
        <v>78</v>
      </c>
      <c r="C44" s="100" t="s">
        <v>99</v>
      </c>
      <c r="D44" s="97"/>
      <c r="E44" s="98"/>
      <c r="F44" s="98"/>
      <c r="G44" s="98"/>
      <c r="H44" s="98"/>
      <c r="I44" s="98"/>
      <c r="J44" s="98"/>
      <c r="K44" s="98"/>
    </row>
    <row r="45" spans="1:11" ht="18" hidden="1" customHeight="1">
      <c r="B45" s="103" t="s">
        <v>78</v>
      </c>
      <c r="C45" s="100" t="s">
        <v>100</v>
      </c>
      <c r="D45" s="97"/>
      <c r="E45" s="98"/>
      <c r="F45" s="98"/>
      <c r="G45" s="98"/>
      <c r="H45" s="98"/>
      <c r="I45" s="98"/>
      <c r="J45" s="98"/>
      <c r="K45" s="98"/>
    </row>
    <row r="46" spans="1:11" ht="36" hidden="1" customHeight="1">
      <c r="B46" s="103" t="s">
        <v>78</v>
      </c>
      <c r="C46" s="100" t="s">
        <v>101</v>
      </c>
    </row>
    <row r="47" spans="1:11" ht="18" hidden="1" customHeight="1">
      <c r="B47" s="103" t="s">
        <v>78</v>
      </c>
      <c r="C47" s="100" t="s">
        <v>102</v>
      </c>
      <c r="D47" s="105"/>
    </row>
    <row r="48" spans="1:11" ht="18" hidden="1" customHeight="1">
      <c r="A48" s="93"/>
      <c r="C48" s="106"/>
      <c r="D48" s="105"/>
    </row>
    <row r="49" spans="1:3" ht="36" customHeight="1">
      <c r="A49" s="183"/>
      <c r="B49" s="183"/>
      <c r="C49" s="183"/>
    </row>
    <row r="50" spans="1:3" ht="18" customHeight="1">
      <c r="A50" s="184" t="s">
        <v>103</v>
      </c>
      <c r="B50" s="184"/>
      <c r="C50" s="184"/>
    </row>
    <row r="51" spans="1:3" ht="18" customHeight="1">
      <c r="A51" s="182" t="s">
        <v>104</v>
      </c>
      <c r="B51" s="182"/>
      <c r="C51" s="182"/>
    </row>
    <row r="52" spans="1:3" ht="18" customHeight="1">
      <c r="B52" s="107"/>
      <c r="C52" s="107"/>
    </row>
    <row r="53" spans="1:3" ht="18" customHeight="1">
      <c r="C53" s="108"/>
    </row>
    <row r="54" spans="1:3" ht="18" customHeight="1">
      <c r="C54" s="106"/>
    </row>
    <row r="55" spans="1:3" ht="18" customHeight="1">
      <c r="C55" s="108"/>
    </row>
    <row r="56" spans="1:3" ht="18" customHeight="1">
      <c r="B56" s="106"/>
      <c r="C56" s="106"/>
    </row>
    <row r="57" spans="1:3" ht="18" customHeight="1">
      <c r="B57" s="106"/>
      <c r="C57" s="106"/>
    </row>
    <row r="58" spans="1:3" ht="18" customHeight="1">
      <c r="B58" s="106"/>
      <c r="C58" s="106"/>
    </row>
    <row r="59" spans="1:3" ht="18" customHeight="1">
      <c r="B59" s="106"/>
      <c r="C59" s="106"/>
    </row>
    <row r="60" spans="1:3" ht="18" customHeight="1">
      <c r="B60" s="106"/>
      <c r="C60" s="106"/>
    </row>
    <row r="61" spans="1:3" ht="18" customHeight="1">
      <c r="B61" s="106"/>
      <c r="C61" s="106"/>
    </row>
    <row r="62" spans="1:3" ht="18" customHeight="1"/>
    <row r="63" spans="1:3" ht="18" customHeight="1"/>
    <row r="64" spans="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sheetProtection password="DC2B" sheet="1" objects="1" scenarios="1"/>
  <mergeCells count="13">
    <mergeCell ref="A51:C51"/>
    <mergeCell ref="B31:C31"/>
    <mergeCell ref="B34:C34"/>
    <mergeCell ref="B38:C38"/>
    <mergeCell ref="B43:C43"/>
    <mergeCell ref="A49:C49"/>
    <mergeCell ref="A50:C50"/>
    <mergeCell ref="B27:C27"/>
    <mergeCell ref="A1:C1"/>
    <mergeCell ref="B12:C12"/>
    <mergeCell ref="B14:C14"/>
    <mergeCell ref="B21:C21"/>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3DDF-D9C7-43E5-AF31-9BAA60B8A432}">
  <dimension ref="A1:H5"/>
  <sheetViews>
    <sheetView workbookViewId="0">
      <selection activeCell="L4" sqref="L4"/>
    </sheetView>
  </sheetViews>
  <sheetFormatPr defaultRowHeight="15"/>
  <cols>
    <col min="1" max="1" width="27.5703125" customWidth="1"/>
    <col min="2" max="2" width="14.85546875" customWidth="1"/>
    <col min="3" max="3" width="13.140625" customWidth="1"/>
  </cols>
  <sheetData>
    <row r="1" spans="1:8" ht="40.5" customHeight="1">
      <c r="A1" s="109" t="s">
        <v>105</v>
      </c>
      <c r="B1" s="185" t="s">
        <v>179</v>
      </c>
      <c r="C1" s="186"/>
      <c r="D1" s="186"/>
      <c r="E1" s="186"/>
      <c r="F1" s="186"/>
      <c r="G1" s="186"/>
      <c r="H1" s="186"/>
    </row>
    <row r="2" spans="1:8" ht="50.25" customHeight="1">
      <c r="A2" s="109" t="s">
        <v>106</v>
      </c>
      <c r="B2" s="187">
        <v>5002004958</v>
      </c>
      <c r="C2" s="188"/>
      <c r="D2" s="188"/>
      <c r="E2" s="188"/>
      <c r="F2" s="188"/>
      <c r="G2" s="188"/>
      <c r="H2" s="189"/>
    </row>
    <row r="3" spans="1:8" ht="42.75" customHeight="1">
      <c r="A3" s="109" t="s">
        <v>107</v>
      </c>
      <c r="B3" s="187" t="s">
        <v>212</v>
      </c>
      <c r="C3" s="188"/>
      <c r="D3" s="188"/>
      <c r="E3" s="188"/>
      <c r="F3" s="188"/>
      <c r="G3" s="188"/>
      <c r="H3" s="189"/>
    </row>
    <row r="4" spans="1:8" ht="39" customHeight="1">
      <c r="A4" s="110"/>
      <c r="B4" s="190"/>
      <c r="C4" s="191"/>
      <c r="D4" s="191"/>
      <c r="E4" s="191"/>
      <c r="F4" s="191"/>
      <c r="G4" s="191"/>
      <c r="H4" s="192"/>
    </row>
    <row r="5" spans="1:8" ht="51.75" customHeight="1">
      <c r="A5" s="109" t="s">
        <v>108</v>
      </c>
      <c r="B5" s="193" t="s">
        <v>147</v>
      </c>
      <c r="C5" s="194"/>
      <c r="D5" s="194"/>
      <c r="E5" s="194"/>
      <c r="F5" s="194"/>
      <c r="G5" s="194"/>
      <c r="H5" s="195"/>
    </row>
  </sheetData>
  <sheetProtection password="DC2B" sheet="1" objects="1" scenarios="1"/>
  <mergeCells count="5">
    <mergeCell ref="B1:H1"/>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00FD-C637-445A-A7D9-16DA2813F9E2}">
  <dimension ref="A1:C22"/>
  <sheetViews>
    <sheetView workbookViewId="0">
      <selection activeCell="A2" sqref="A2:C2"/>
    </sheetView>
  </sheetViews>
  <sheetFormatPr defaultRowHeight="15"/>
  <cols>
    <col min="1" max="1" width="33" customWidth="1"/>
    <col min="2" max="2" width="11.7109375" customWidth="1"/>
    <col min="3" max="3" width="58.85546875" customWidth="1"/>
  </cols>
  <sheetData>
    <row r="1" spans="1:3">
      <c r="A1" s="199" t="str">
        <f>+[1]BASIC!A1</f>
        <v>Name of Package :</v>
      </c>
      <c r="B1" s="199"/>
      <c r="C1" s="199"/>
    </row>
    <row r="2" spans="1:3" ht="27" customHeight="1">
      <c r="A2" s="196" t="str">
        <f>BASICS!B1</f>
        <v>Construction of Drain Repairing work at the 400/220 kV Damoh Substation</v>
      </c>
      <c r="B2" s="196"/>
      <c r="C2" s="196"/>
    </row>
    <row r="3" spans="1:3">
      <c r="A3" s="111"/>
      <c r="B3" s="111"/>
      <c r="C3" s="111"/>
    </row>
    <row r="4" spans="1:3">
      <c r="A4" s="197" t="s">
        <v>109</v>
      </c>
      <c r="B4" s="197"/>
      <c r="C4" s="197"/>
    </row>
    <row r="5" spans="1:3" ht="16.5">
      <c r="A5" s="112"/>
      <c r="B5" s="112"/>
      <c r="C5" s="113"/>
    </row>
    <row r="6" spans="1:3" ht="33">
      <c r="A6" s="114" t="s">
        <v>110</v>
      </c>
      <c r="B6" s="115"/>
      <c r="C6" s="116" t="s">
        <v>111</v>
      </c>
    </row>
    <row r="7" spans="1:3" ht="16.5">
      <c r="A7" s="117"/>
      <c r="B7" s="117"/>
      <c r="C7" s="118"/>
    </row>
    <row r="8" spans="1:3" ht="16.5">
      <c r="A8" s="119" t="str">
        <f>IF(C6="Individual Firm","Name of Sole Bidder [Individual Firm]",IF(C6="Licensee of a Manufacturer","Name of Bidder [Licensee]",IF(C6="Representative of a Manufacturer","Name of Bidder [Authorised Representative]","Name of Lead Partner")))</f>
        <v>Name of Sole Bidder [Individual Firm]</v>
      </c>
      <c r="B8" s="120"/>
      <c r="C8" s="121"/>
    </row>
    <row r="9" spans="1:3" ht="33">
      <c r="A9" s="122" t="s">
        <v>112</v>
      </c>
      <c r="B9" s="123"/>
      <c r="C9" s="121" t="s">
        <v>113</v>
      </c>
    </row>
    <row r="10" spans="1:3" ht="16.5">
      <c r="A10" s="124"/>
      <c r="B10" s="125"/>
      <c r="C10" s="121" t="s">
        <v>113</v>
      </c>
    </row>
    <row r="11" spans="1:3" ht="16.5">
      <c r="A11" s="126"/>
      <c r="B11" s="127"/>
      <c r="C11" s="121" t="s">
        <v>113</v>
      </c>
    </row>
    <row r="12" spans="1:3" ht="16.5">
      <c r="A12" s="113"/>
      <c r="B12" s="113"/>
      <c r="C12" s="117"/>
    </row>
    <row r="13" spans="1:3" ht="16.5">
      <c r="A13" s="119" t="str">
        <f>IF(C6="Individual Firm","",IF(C6="Licensee of a Manufacturer","Name of Manufacturer [Licenser]",IF(C6="Representative of a Manufacturer","Name of Manufacturer","Name of Other Partner")))</f>
        <v/>
      </c>
      <c r="B13" s="120"/>
      <c r="C13" s="121" t="s">
        <v>113</v>
      </c>
    </row>
    <row r="14" spans="1:3" ht="16.5">
      <c r="A14" s="128"/>
      <c r="B14" s="123"/>
      <c r="C14" s="121" t="s">
        <v>113</v>
      </c>
    </row>
    <row r="15" spans="1:3" ht="16.5">
      <c r="A15" s="124"/>
      <c r="B15" s="125"/>
      <c r="C15" s="121" t="s">
        <v>113</v>
      </c>
    </row>
    <row r="16" spans="1:3" ht="16.5">
      <c r="A16" s="198"/>
      <c r="B16" s="198"/>
      <c r="C16" s="121" t="s">
        <v>113</v>
      </c>
    </row>
    <row r="17" spans="1:3" ht="16.5">
      <c r="A17" s="113"/>
      <c r="B17" s="113"/>
      <c r="C17" s="117"/>
    </row>
    <row r="18" spans="1:3" ht="16.5">
      <c r="A18" s="129" t="s">
        <v>114</v>
      </c>
      <c r="B18" s="130"/>
      <c r="C18" s="131"/>
    </row>
    <row r="19" spans="1:3" ht="16.5">
      <c r="A19" s="129" t="s">
        <v>115</v>
      </c>
      <c r="B19" s="130"/>
      <c r="C19" s="121"/>
    </row>
    <row r="20" spans="1:3" ht="16.5">
      <c r="A20" s="132"/>
      <c r="B20" s="132"/>
      <c r="C20" s="132"/>
    </row>
    <row r="21" spans="1:3" ht="16.5">
      <c r="A21" s="129" t="s">
        <v>116</v>
      </c>
      <c r="B21" s="130"/>
      <c r="C21" s="133"/>
    </row>
    <row r="22" spans="1:3" ht="16.5">
      <c r="A22" s="129" t="s">
        <v>117</v>
      </c>
      <c r="B22" s="130"/>
      <c r="C22" s="121"/>
    </row>
  </sheetData>
  <mergeCells count="4">
    <mergeCell ref="A2:C2"/>
    <mergeCell ref="A4:C4"/>
    <mergeCell ref="A16:B16"/>
    <mergeCell ref="A1:C1"/>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3901014F-993A-4913-9732-1A45AE6CF543}">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3"/>
  <sheetViews>
    <sheetView tabSelected="1" view="pageBreakPreview" topLeftCell="A13" zoomScale="90" zoomScaleNormal="85" zoomScaleSheetLayoutView="90" workbookViewId="0">
      <pane ySplit="16" topLeftCell="A29" activePane="bottomLeft" state="frozen"/>
      <selection activeCell="A13" sqref="A13"/>
      <selection pane="bottomLeft" activeCell="D22" sqref="D22:K22"/>
    </sheetView>
  </sheetViews>
  <sheetFormatPr defaultRowHeight="15"/>
  <cols>
    <col min="1" max="1" width="9.140625" style="46" customWidth="1"/>
    <col min="2" max="2" width="13" style="46" customWidth="1"/>
    <col min="3" max="3" width="12.28515625" style="46" customWidth="1"/>
    <col min="4" max="4" width="13.28515625" style="46" customWidth="1"/>
    <col min="5" max="5" width="11.7109375" style="46" customWidth="1"/>
    <col min="6" max="6" width="7.7109375" style="46" customWidth="1"/>
    <col min="7" max="7" width="12.5703125" style="46" customWidth="1"/>
    <col min="8" max="8" width="59" style="46" customWidth="1"/>
    <col min="9" max="9" width="8.7109375" style="46" customWidth="1"/>
    <col min="10" max="10" width="20.85546875" style="46" customWidth="1"/>
    <col min="11" max="12" width="12.7109375" style="46" customWidth="1"/>
    <col min="13" max="13" width="23.140625" style="46" customWidth="1"/>
    <col min="14" max="14" width="22.85546875" style="46" bestFit="1" customWidth="1"/>
    <col min="15" max="15" width="18.7109375" style="46" hidden="1" customWidth="1"/>
    <col min="16" max="16" width="10.140625" style="46" customWidth="1"/>
    <col min="17" max="17" width="14.28515625" style="46" customWidth="1"/>
    <col min="18" max="16384" width="9.140625" style="46"/>
  </cols>
  <sheetData>
    <row r="1" spans="1:15" ht="37.15" customHeight="1">
      <c r="A1" s="221" t="s">
        <v>2</v>
      </c>
      <c r="B1" s="222"/>
      <c r="C1" s="222"/>
      <c r="D1" s="222"/>
      <c r="E1" s="222"/>
      <c r="F1" s="222"/>
      <c r="G1" s="222"/>
      <c r="H1" s="222"/>
      <c r="I1" s="222"/>
      <c r="J1" s="222"/>
      <c r="K1" s="222"/>
      <c r="L1" s="222"/>
      <c r="M1" s="222"/>
      <c r="N1" s="223"/>
      <c r="O1" s="9"/>
    </row>
    <row r="2" spans="1:15" ht="36" customHeight="1">
      <c r="A2" s="224" t="s">
        <v>3</v>
      </c>
      <c r="B2" s="225"/>
      <c r="C2" s="225"/>
      <c r="D2" s="225"/>
      <c r="E2" s="225"/>
      <c r="F2" s="225"/>
      <c r="G2" s="225"/>
      <c r="H2" s="225"/>
      <c r="I2" s="225"/>
      <c r="J2" s="225"/>
      <c r="K2" s="225"/>
      <c r="L2" s="225"/>
      <c r="M2" s="225"/>
      <c r="N2" s="226"/>
      <c r="O2" s="9"/>
    </row>
    <row r="3" spans="1:15" ht="44.45" customHeight="1">
      <c r="A3" s="224" t="s">
        <v>4</v>
      </c>
      <c r="B3" s="225"/>
      <c r="C3" s="225"/>
      <c r="D3" s="225"/>
      <c r="E3" s="225"/>
      <c r="F3" s="225"/>
      <c r="G3" s="225"/>
      <c r="H3" s="225"/>
      <c r="I3" s="225"/>
      <c r="J3" s="225"/>
      <c r="K3" s="225"/>
      <c r="L3" s="225"/>
      <c r="M3" s="225"/>
      <c r="N3" s="226"/>
      <c r="O3" s="9"/>
    </row>
    <row r="4" spans="1:15" ht="36.6" customHeight="1">
      <c r="A4" s="227" t="s">
        <v>54</v>
      </c>
      <c r="B4" s="228"/>
      <c r="C4" s="228"/>
      <c r="D4" s="228"/>
      <c r="E4" s="228"/>
      <c r="F4" s="228"/>
      <c r="G4" s="228"/>
      <c r="H4" s="228"/>
      <c r="I4" s="228"/>
      <c r="J4" s="228"/>
      <c r="K4" s="228"/>
      <c r="L4" s="228"/>
      <c r="M4" s="228"/>
      <c r="N4" s="229"/>
      <c r="O4" s="9"/>
    </row>
    <row r="5" spans="1:15" ht="24.6" customHeight="1">
      <c r="A5" s="230" t="s">
        <v>53</v>
      </c>
      <c r="B5" s="204"/>
      <c r="C5" s="204"/>
      <c r="D5" s="204"/>
      <c r="E5" s="204"/>
      <c r="F5" s="204"/>
      <c r="G5" s="204"/>
      <c r="H5" s="204"/>
      <c r="I5" s="204"/>
      <c r="J5" s="204"/>
      <c r="K5" s="204"/>
      <c r="L5" s="204"/>
      <c r="M5" s="204"/>
      <c r="N5" s="205"/>
      <c r="O5" s="36"/>
    </row>
    <row r="6" spans="1:15" ht="37.15" customHeight="1">
      <c r="A6" s="88"/>
      <c r="B6" s="230" t="s">
        <v>5</v>
      </c>
      <c r="C6" s="204"/>
      <c r="D6" s="204"/>
      <c r="E6" s="204"/>
      <c r="F6" s="204"/>
      <c r="G6" s="204"/>
      <c r="H6" s="204"/>
      <c r="I6" s="204"/>
      <c r="J6" s="204"/>
      <c r="K6" s="204"/>
      <c r="L6" s="204"/>
      <c r="M6" s="204"/>
      <c r="N6" s="205"/>
      <c r="O6" s="36"/>
    </row>
    <row r="7" spans="1:15" ht="29.45" customHeight="1">
      <c r="A7" s="234" t="s">
        <v>6</v>
      </c>
      <c r="B7" s="235"/>
      <c r="C7" s="235"/>
      <c r="D7" s="235"/>
      <c r="E7" s="235"/>
      <c r="F7" s="235"/>
      <c r="G7" s="235"/>
      <c r="H7" s="235"/>
      <c r="I7" s="235"/>
      <c r="J7" s="235"/>
      <c r="K7" s="235"/>
      <c r="L7" s="235"/>
      <c r="M7" s="235"/>
      <c r="N7" s="236"/>
      <c r="O7" s="36"/>
    </row>
    <row r="8" spans="1:15" ht="36" customHeight="1">
      <c r="A8" s="234" t="s">
        <v>8</v>
      </c>
      <c r="B8" s="235"/>
      <c r="C8" s="235"/>
      <c r="D8" s="235"/>
      <c r="E8" s="235"/>
      <c r="F8" s="235"/>
      <c r="G8" s="235"/>
      <c r="H8" s="235"/>
      <c r="I8" s="235"/>
      <c r="J8" s="235"/>
      <c r="K8" s="235"/>
      <c r="L8" s="235"/>
      <c r="M8" s="235"/>
      <c r="N8" s="236"/>
      <c r="O8" s="36"/>
    </row>
    <row r="9" spans="1:15" ht="32.450000000000003" customHeight="1">
      <c r="A9" s="234" t="s">
        <v>10</v>
      </c>
      <c r="B9" s="235"/>
      <c r="C9" s="235"/>
      <c r="D9" s="235"/>
      <c r="E9" s="235"/>
      <c r="F9" s="235"/>
      <c r="G9" s="235"/>
      <c r="H9" s="235"/>
      <c r="I9" s="235"/>
      <c r="J9" s="235"/>
      <c r="K9" s="235"/>
      <c r="L9" s="235"/>
      <c r="M9" s="235"/>
      <c r="N9" s="236"/>
      <c r="O9" s="36"/>
    </row>
    <row r="10" spans="1:15" ht="31.15" customHeight="1">
      <c r="A10" s="38"/>
      <c r="B10" s="38"/>
      <c r="C10" s="38"/>
      <c r="D10" s="232"/>
      <c r="E10" s="233"/>
      <c r="F10" s="233"/>
      <c r="G10" s="233"/>
      <c r="H10" s="233"/>
      <c r="I10" s="233"/>
      <c r="J10" s="233"/>
      <c r="K10" s="235"/>
      <c r="L10" s="235"/>
      <c r="M10" s="235"/>
      <c r="N10" s="236"/>
      <c r="O10" s="36"/>
    </row>
    <row r="11" spans="1:15" ht="39" customHeight="1">
      <c r="A11" s="36"/>
      <c r="B11" s="36"/>
      <c r="C11" s="36"/>
      <c r="D11" s="232"/>
      <c r="E11" s="233"/>
      <c r="F11" s="233"/>
      <c r="G11" s="233"/>
      <c r="H11" s="233"/>
      <c r="I11" s="233"/>
      <c r="J11" s="233"/>
      <c r="K11" s="235"/>
      <c r="L11" s="235"/>
      <c r="M11" s="235"/>
      <c r="N11" s="236"/>
      <c r="O11" s="36"/>
    </row>
    <row r="12" spans="1:15" ht="21.6" customHeight="1">
      <c r="A12" s="234"/>
      <c r="B12" s="235"/>
      <c r="C12" s="235"/>
      <c r="D12" s="235"/>
      <c r="E12" s="235"/>
      <c r="F12" s="235"/>
      <c r="G12" s="235"/>
      <c r="H12" s="235"/>
      <c r="I12" s="235"/>
      <c r="J12" s="235"/>
      <c r="K12" s="235"/>
      <c r="L12" s="235"/>
      <c r="M12" s="235"/>
      <c r="N12" s="236"/>
      <c r="O12" s="36"/>
    </row>
    <row r="13" spans="1:15" ht="15" customHeight="1">
      <c r="A13" s="215" t="s">
        <v>2</v>
      </c>
      <c r="B13" s="215"/>
      <c r="C13" s="215"/>
      <c r="D13" s="215"/>
      <c r="E13" s="215"/>
      <c r="F13" s="215"/>
      <c r="G13" s="215"/>
      <c r="H13" s="215"/>
      <c r="I13" s="215"/>
      <c r="J13" s="215"/>
      <c r="K13" s="215"/>
      <c r="L13" s="215"/>
      <c r="M13" s="215"/>
      <c r="N13" s="215"/>
      <c r="O13" s="215"/>
    </row>
    <row r="14" spans="1:15" ht="15" customHeight="1">
      <c r="A14" s="220" t="s">
        <v>3</v>
      </c>
      <c r="B14" s="220"/>
      <c r="C14" s="220"/>
      <c r="D14" s="220"/>
      <c r="E14" s="220"/>
      <c r="F14" s="220"/>
      <c r="G14" s="220"/>
      <c r="H14" s="220"/>
      <c r="I14" s="220"/>
      <c r="J14" s="220"/>
      <c r="K14" s="220"/>
      <c r="L14" s="220"/>
      <c r="M14" s="220"/>
      <c r="N14" s="220"/>
      <c r="O14" s="220"/>
    </row>
    <row r="15" spans="1:15" ht="15" customHeight="1">
      <c r="A15" s="220" t="s">
        <v>4</v>
      </c>
      <c r="B15" s="220"/>
      <c r="C15" s="220"/>
      <c r="D15" s="220"/>
      <c r="E15" s="220"/>
      <c r="F15" s="220"/>
      <c r="G15" s="220"/>
      <c r="H15" s="220"/>
      <c r="I15" s="220"/>
      <c r="J15" s="220"/>
      <c r="K15" s="220"/>
      <c r="L15" s="220"/>
      <c r="M15" s="220"/>
      <c r="N15" s="220"/>
      <c r="O15" s="220"/>
    </row>
    <row r="16" spans="1:15" ht="31.5" customHeight="1">
      <c r="A16" s="237" t="s">
        <v>180</v>
      </c>
      <c r="B16" s="237"/>
      <c r="C16" s="237"/>
      <c r="D16" s="237"/>
      <c r="E16" s="237"/>
      <c r="F16" s="237"/>
      <c r="G16" s="237"/>
      <c r="H16" s="237"/>
      <c r="I16" s="237"/>
      <c r="J16" s="237"/>
      <c r="K16" s="237"/>
      <c r="L16" s="237"/>
      <c r="M16" s="237"/>
      <c r="N16" s="237"/>
      <c r="O16" s="237"/>
    </row>
    <row r="17" spans="1:22" ht="15" customHeight="1">
      <c r="A17" s="231" t="s">
        <v>181</v>
      </c>
      <c r="B17" s="231"/>
      <c r="C17" s="231"/>
      <c r="D17" s="231"/>
      <c r="E17" s="231"/>
      <c r="F17" s="231"/>
      <c r="G17" s="231"/>
      <c r="H17" s="231"/>
      <c r="I17" s="231"/>
      <c r="J17" s="231"/>
      <c r="K17" s="231"/>
      <c r="L17" s="231"/>
      <c r="M17" s="231"/>
      <c r="N17" s="231"/>
      <c r="O17" s="231"/>
    </row>
    <row r="18" spans="1:22" ht="15" customHeight="1">
      <c r="A18" s="231" t="s">
        <v>5</v>
      </c>
      <c r="B18" s="231"/>
      <c r="C18" s="231"/>
      <c r="D18" s="231"/>
      <c r="E18" s="231"/>
      <c r="F18" s="231"/>
      <c r="G18" s="231"/>
      <c r="H18" s="231"/>
      <c r="I18" s="231"/>
      <c r="J18" s="231"/>
      <c r="K18" s="231"/>
      <c r="L18" s="231"/>
      <c r="M18" s="231"/>
      <c r="N18" s="231"/>
      <c r="O18" s="231"/>
    </row>
    <row r="19" spans="1:22" customFormat="1">
      <c r="A19" s="3" t="s">
        <v>6</v>
      </c>
      <c r="B19" s="3"/>
      <c r="C19" s="3"/>
      <c r="D19" s="242"/>
      <c r="E19" s="243"/>
      <c r="F19" s="243"/>
      <c r="G19" s="243"/>
      <c r="H19" s="243"/>
      <c r="I19" s="243"/>
      <c r="J19" s="243"/>
      <c r="K19" s="244"/>
      <c r="L19" s="202" t="s">
        <v>7</v>
      </c>
      <c r="M19" s="202"/>
      <c r="N19" s="202"/>
      <c r="O19" s="202"/>
    </row>
    <row r="20" spans="1:22" customFormat="1">
      <c r="A20" s="202" t="s">
        <v>8</v>
      </c>
      <c r="B20" s="202"/>
      <c r="C20" s="202"/>
      <c r="D20" s="242"/>
      <c r="E20" s="243"/>
      <c r="F20" s="243"/>
      <c r="G20" s="243"/>
      <c r="H20" s="243"/>
      <c r="I20" s="243"/>
      <c r="J20" s="243"/>
      <c r="K20" s="244"/>
      <c r="L20" s="202" t="s">
        <v>9</v>
      </c>
      <c r="M20" s="202"/>
      <c r="N20" s="202"/>
      <c r="O20" s="202"/>
    </row>
    <row r="21" spans="1:22" customFormat="1">
      <c r="A21" s="202" t="s">
        <v>10</v>
      </c>
      <c r="B21" s="203"/>
      <c r="C21" s="203"/>
      <c r="D21" s="242"/>
      <c r="E21" s="243"/>
      <c r="F21" s="243"/>
      <c r="G21" s="243"/>
      <c r="H21" s="243"/>
      <c r="I21" s="243"/>
      <c r="J21" s="243"/>
      <c r="K21" s="244"/>
      <c r="L21" s="202" t="s">
        <v>11</v>
      </c>
      <c r="M21" s="202"/>
      <c r="N21" s="202"/>
      <c r="O21" s="202"/>
    </row>
    <row r="22" spans="1:22" customFormat="1">
      <c r="A22" s="1"/>
      <c r="B22" s="1"/>
      <c r="C22" s="2"/>
      <c r="D22" s="242"/>
      <c r="E22" s="243"/>
      <c r="F22" s="243"/>
      <c r="G22" s="243"/>
      <c r="H22" s="243"/>
      <c r="I22" s="243"/>
      <c r="J22" s="243"/>
      <c r="K22" s="244"/>
      <c r="L22" s="202" t="s">
        <v>12</v>
      </c>
      <c r="M22" s="202"/>
      <c r="N22" s="202"/>
      <c r="O22" s="202"/>
    </row>
    <row r="23" spans="1:22" customFormat="1">
      <c r="A23" s="1"/>
      <c r="B23" s="1"/>
      <c r="C23" s="2"/>
      <c r="D23" s="242"/>
      <c r="E23" s="243"/>
      <c r="F23" s="243"/>
      <c r="G23" s="243"/>
      <c r="H23" s="243"/>
      <c r="I23" s="243"/>
      <c r="J23" s="243"/>
      <c r="K23" s="244"/>
      <c r="L23" s="202" t="s">
        <v>13</v>
      </c>
      <c r="M23" s="202"/>
      <c r="N23" s="202"/>
      <c r="O23" s="202"/>
    </row>
    <row r="24" spans="1:22" customFormat="1">
      <c r="A24" s="245"/>
      <c r="B24" s="246"/>
      <c r="C24" s="246"/>
      <c r="D24" s="246"/>
      <c r="E24" s="246"/>
      <c r="F24" s="246"/>
      <c r="G24" s="246"/>
      <c r="H24" s="246"/>
      <c r="I24" s="246"/>
      <c r="J24" s="246"/>
      <c r="K24" s="247"/>
      <c r="L24" s="202" t="s">
        <v>14</v>
      </c>
      <c r="M24" s="202"/>
      <c r="N24" s="202"/>
      <c r="O24" s="202"/>
    </row>
    <row r="25" spans="1:22" customFormat="1" ht="15" customHeight="1">
      <c r="A25" s="214" t="s">
        <v>182</v>
      </c>
      <c r="B25" s="214"/>
      <c r="C25" s="214"/>
      <c r="D25" s="214"/>
      <c r="E25" s="214"/>
      <c r="F25" s="214"/>
      <c r="G25" s="214"/>
      <c r="H25" s="214"/>
      <c r="I25" s="214"/>
      <c r="J25" s="214"/>
      <c r="K25" s="214"/>
      <c r="L25" s="214"/>
      <c r="M25" s="214"/>
      <c r="N25" s="85"/>
      <c r="O25" s="85"/>
    </row>
    <row r="26" spans="1:22">
      <c r="A26" s="36"/>
      <c r="B26" s="87"/>
      <c r="C26" s="36"/>
      <c r="D26" s="36"/>
      <c r="E26" s="36"/>
      <c r="F26" s="36"/>
      <c r="G26" s="234"/>
      <c r="H26" s="236"/>
      <c r="I26" s="35"/>
      <c r="J26" s="204"/>
      <c r="K26" s="204"/>
      <c r="L26" s="204"/>
      <c r="M26" s="205"/>
      <c r="N26" s="35"/>
      <c r="O26" s="36"/>
    </row>
    <row r="27" spans="1:22" ht="15" customHeight="1">
      <c r="A27" s="206" t="s">
        <v>15</v>
      </c>
      <c r="B27" s="206" t="s">
        <v>16</v>
      </c>
      <c r="C27" s="67" t="s">
        <v>17</v>
      </c>
      <c r="D27" s="206" t="s">
        <v>22</v>
      </c>
      <c r="E27" s="238" t="s">
        <v>21</v>
      </c>
      <c r="F27" s="239"/>
      <c r="G27" s="216" t="s">
        <v>56</v>
      </c>
      <c r="H27" s="217"/>
      <c r="I27" s="206" t="s">
        <v>1</v>
      </c>
      <c r="J27" s="208" t="s">
        <v>118</v>
      </c>
      <c r="K27" s="206" t="s">
        <v>59</v>
      </c>
      <c r="L27" s="208" t="s">
        <v>58</v>
      </c>
      <c r="M27" s="206" t="s">
        <v>60</v>
      </c>
      <c r="N27" s="206" t="s">
        <v>18</v>
      </c>
      <c r="O27" s="206" t="s">
        <v>19</v>
      </c>
    </row>
    <row r="28" spans="1:22" ht="58.5" customHeight="1">
      <c r="A28" s="207"/>
      <c r="B28" s="207"/>
      <c r="C28" s="67" t="s">
        <v>20</v>
      </c>
      <c r="D28" s="207"/>
      <c r="E28" s="240"/>
      <c r="F28" s="241"/>
      <c r="G28" s="218"/>
      <c r="H28" s="219"/>
      <c r="I28" s="207"/>
      <c r="J28" s="209"/>
      <c r="K28" s="207"/>
      <c r="L28" s="209"/>
      <c r="M28" s="207"/>
      <c r="N28" s="207"/>
      <c r="O28" s="207"/>
    </row>
    <row r="29" spans="1:22" s="6" customFormat="1" ht="18" customHeight="1">
      <c r="A29" s="4">
        <v>1</v>
      </c>
      <c r="B29" s="4">
        <v>2</v>
      </c>
      <c r="C29" s="4">
        <v>3</v>
      </c>
      <c r="D29" s="4">
        <v>4</v>
      </c>
      <c r="E29" s="4">
        <v>5</v>
      </c>
      <c r="F29" s="4">
        <v>6</v>
      </c>
      <c r="G29" s="212">
        <v>7</v>
      </c>
      <c r="H29" s="213"/>
      <c r="I29" s="4">
        <v>8</v>
      </c>
      <c r="J29" s="82">
        <v>9</v>
      </c>
      <c r="K29" s="4">
        <v>10</v>
      </c>
      <c r="L29" s="4">
        <v>11</v>
      </c>
      <c r="M29" s="4">
        <v>12</v>
      </c>
      <c r="N29" s="4">
        <v>13</v>
      </c>
      <c r="O29" s="4">
        <v>14</v>
      </c>
    </row>
    <row r="30" spans="1:22" ht="29.45" customHeight="1">
      <c r="A30" s="34"/>
      <c r="B30" s="34"/>
      <c r="C30" s="34"/>
      <c r="D30" s="9"/>
      <c r="E30" s="9"/>
      <c r="F30" s="9"/>
      <c r="G30" s="210" t="s">
        <v>55</v>
      </c>
      <c r="H30" s="211"/>
      <c r="I30" s="14"/>
      <c r="J30" s="83"/>
      <c r="K30" s="14"/>
      <c r="L30" s="14"/>
      <c r="M30" s="9"/>
      <c r="N30" s="9"/>
      <c r="O30" s="9"/>
    </row>
    <row r="31" spans="1:22" ht="30">
      <c r="A31" s="200" t="s">
        <v>123</v>
      </c>
      <c r="B31" s="80"/>
      <c r="C31" s="80"/>
      <c r="D31" s="75"/>
      <c r="E31" s="75"/>
      <c r="F31" s="75"/>
      <c r="G31" s="135">
        <v>1.1000000000000001</v>
      </c>
      <c r="H31" s="136" t="s">
        <v>148</v>
      </c>
      <c r="I31" s="137"/>
      <c r="J31" s="138"/>
      <c r="K31" s="139"/>
      <c r="L31" s="73"/>
      <c r="M31" s="73"/>
      <c r="N31" s="73"/>
      <c r="O31" s="73"/>
      <c r="Q31" s="86"/>
      <c r="R31" s="86"/>
      <c r="V31" s="86"/>
    </row>
    <row r="32" spans="1:22">
      <c r="A32" s="201"/>
      <c r="B32" s="80">
        <v>120000000</v>
      </c>
      <c r="C32" s="80">
        <v>995428</v>
      </c>
      <c r="D32" s="74"/>
      <c r="E32" s="79">
        <v>0.18</v>
      </c>
      <c r="F32" s="76"/>
      <c r="G32" s="135" t="s">
        <v>187</v>
      </c>
      <c r="H32" s="136" t="s">
        <v>188</v>
      </c>
      <c r="I32" s="140" t="s">
        <v>124</v>
      </c>
      <c r="J32" s="144">
        <v>66.010000000000005</v>
      </c>
      <c r="K32" s="141">
        <v>217.5</v>
      </c>
      <c r="L32" s="72">
        <f t="shared" ref="L32:L34" si="0">K32/1.18</f>
        <v>184.32203389830511</v>
      </c>
      <c r="M32" s="72">
        <f>J32*L32</f>
        <v>12167.097457627122</v>
      </c>
      <c r="N32" s="72">
        <f t="shared" ref="N32:N34" si="1">IF(ISBLANK(F32),E32*M32,F32*M32)</f>
        <v>2190.0775423728819</v>
      </c>
      <c r="O32" s="72">
        <f>+N32+M32</f>
        <v>14357.175000000003</v>
      </c>
      <c r="Q32" s="86"/>
      <c r="R32" s="86"/>
      <c r="V32" s="86"/>
    </row>
    <row r="33" spans="1:22" ht="75">
      <c r="A33" s="200" t="s">
        <v>125</v>
      </c>
      <c r="B33" s="80"/>
      <c r="C33" s="80"/>
      <c r="D33" s="75"/>
      <c r="E33" s="75"/>
      <c r="F33" s="75"/>
      <c r="G33" s="135">
        <v>2.6</v>
      </c>
      <c r="H33" s="136" t="s">
        <v>150</v>
      </c>
      <c r="I33" s="140"/>
      <c r="J33" s="138"/>
      <c r="K33" s="140"/>
      <c r="L33" s="72"/>
      <c r="M33" s="72"/>
      <c r="N33" s="72"/>
      <c r="O33" s="72"/>
      <c r="Q33" s="86"/>
      <c r="R33" s="86"/>
      <c r="V33" s="86"/>
    </row>
    <row r="34" spans="1:22">
      <c r="A34" s="201"/>
      <c r="B34" s="80">
        <v>120000345</v>
      </c>
      <c r="C34" s="80">
        <v>995433</v>
      </c>
      <c r="D34" s="74"/>
      <c r="E34" s="75">
        <v>0.18</v>
      </c>
      <c r="F34" s="76"/>
      <c r="G34" s="135" t="s">
        <v>149</v>
      </c>
      <c r="H34" s="136" t="s">
        <v>151</v>
      </c>
      <c r="I34" s="140" t="s">
        <v>124</v>
      </c>
      <c r="J34" s="144">
        <v>129.76</v>
      </c>
      <c r="K34" s="140">
        <v>177.5</v>
      </c>
      <c r="L34" s="72">
        <f t="shared" si="0"/>
        <v>150.42372881355934</v>
      </c>
      <c r="M34" s="72">
        <f t="shared" ref="M34" si="2">J34*L34</f>
        <v>19518.983050847459</v>
      </c>
      <c r="N34" s="72">
        <f t="shared" si="1"/>
        <v>3513.4169491525427</v>
      </c>
      <c r="O34" s="72">
        <f t="shared" ref="O34" si="3">+N34+M34</f>
        <v>23032.400000000001</v>
      </c>
      <c r="Q34" s="86"/>
      <c r="R34" s="86"/>
      <c r="V34" s="86"/>
    </row>
    <row r="35" spans="1:22" ht="60">
      <c r="A35" s="134" t="s">
        <v>126</v>
      </c>
      <c r="B35" s="80">
        <v>12000391</v>
      </c>
      <c r="C35" s="80">
        <v>995433</v>
      </c>
      <c r="D35" s="74"/>
      <c r="E35" s="75">
        <v>0.18</v>
      </c>
      <c r="F35" s="76"/>
      <c r="G35" s="135">
        <v>2.25</v>
      </c>
      <c r="H35" s="136" t="s">
        <v>136</v>
      </c>
      <c r="I35" s="140" t="s">
        <v>124</v>
      </c>
      <c r="J35" s="178">
        <v>63.75</v>
      </c>
      <c r="K35" s="140">
        <v>196</v>
      </c>
      <c r="L35" s="72">
        <f t="shared" ref="L35" si="4">K35/1.18</f>
        <v>166.10169491525426</v>
      </c>
      <c r="M35" s="72">
        <f t="shared" ref="M35" si="5">J35*L35</f>
        <v>10588.983050847459</v>
      </c>
      <c r="N35" s="72">
        <f t="shared" ref="N35" si="6">IF(ISBLANK(F35),E35*M35,F35*M35)</f>
        <v>1906.0169491525426</v>
      </c>
      <c r="O35" s="72">
        <f t="shared" ref="O35" si="7">+N35+M35</f>
        <v>12495.000000000002</v>
      </c>
      <c r="Q35" s="86"/>
      <c r="R35" s="86"/>
      <c r="V35" s="86"/>
    </row>
    <row r="36" spans="1:22" ht="45">
      <c r="A36" s="34" t="s">
        <v>127</v>
      </c>
      <c r="B36" s="80"/>
      <c r="C36" s="80"/>
      <c r="D36" s="75"/>
      <c r="E36" s="75"/>
      <c r="F36" s="75"/>
      <c r="G36" s="142">
        <v>4.0999999999999996</v>
      </c>
      <c r="H36" s="143" t="s">
        <v>137</v>
      </c>
      <c r="I36" s="141"/>
      <c r="J36" s="178"/>
      <c r="K36" s="141"/>
      <c r="L36" s="73"/>
      <c r="M36" s="73"/>
      <c r="N36" s="73"/>
      <c r="O36" s="73"/>
      <c r="Q36" s="86"/>
      <c r="R36" s="86"/>
      <c r="V36" s="86"/>
    </row>
    <row r="37" spans="1:22" ht="45">
      <c r="A37" s="34" t="s">
        <v>141</v>
      </c>
      <c r="B37" s="80">
        <v>120000442</v>
      </c>
      <c r="C37" s="80">
        <v>995454</v>
      </c>
      <c r="D37" s="74"/>
      <c r="E37" s="75">
        <v>0.18</v>
      </c>
      <c r="F37" s="76"/>
      <c r="G37" s="142" t="s">
        <v>131</v>
      </c>
      <c r="H37" s="145" t="s">
        <v>139</v>
      </c>
      <c r="I37" s="141" t="s">
        <v>138</v>
      </c>
      <c r="J37" s="178">
        <v>52.21</v>
      </c>
      <c r="K37" s="141">
        <v>6812</v>
      </c>
      <c r="L37" s="72">
        <f t="shared" ref="L37" si="8">K37/1.18</f>
        <v>5772.8813559322034</v>
      </c>
      <c r="M37" s="72">
        <f t="shared" ref="M37" si="9">J37*L37</f>
        <v>301402.13559322036</v>
      </c>
      <c r="N37" s="72">
        <f t="shared" ref="N37" si="10">IF(ISBLANK(F37),E37*M37,F37*M37)</f>
        <v>54252.38440677966</v>
      </c>
      <c r="O37" s="72">
        <f t="shared" ref="O37" si="11">+N37+M37</f>
        <v>355654.52</v>
      </c>
      <c r="Q37" s="86"/>
      <c r="R37" s="86"/>
      <c r="V37" s="86"/>
    </row>
    <row r="38" spans="1:22" ht="45">
      <c r="A38" s="175" t="s">
        <v>142</v>
      </c>
      <c r="B38" s="80">
        <v>120000437</v>
      </c>
      <c r="C38" s="80">
        <v>995454</v>
      </c>
      <c r="D38" s="74"/>
      <c r="E38" s="75">
        <v>0.18</v>
      </c>
      <c r="F38" s="76"/>
      <c r="G38" s="142" t="s">
        <v>189</v>
      </c>
      <c r="H38" s="145" t="s">
        <v>190</v>
      </c>
      <c r="I38" s="141" t="s">
        <v>124</v>
      </c>
      <c r="J38" s="178">
        <v>3.218</v>
      </c>
      <c r="K38" s="141">
        <v>7878.5</v>
      </c>
      <c r="L38" s="72">
        <f t="shared" ref="L38" si="12">K38/1.18</f>
        <v>6676.6949152542375</v>
      </c>
      <c r="M38" s="72">
        <f t="shared" ref="M38" si="13">J38*L38</f>
        <v>21485.604237288135</v>
      </c>
      <c r="N38" s="72">
        <f t="shared" ref="N38" si="14">IF(ISBLANK(F38),E38*M38,F38*M38)</f>
        <v>3867.4087627118643</v>
      </c>
      <c r="O38" s="72">
        <f t="shared" ref="O38" si="15">+N38+M38</f>
        <v>25353.012999999999</v>
      </c>
      <c r="Q38" s="86"/>
      <c r="R38" s="86"/>
      <c r="V38" s="86"/>
    </row>
    <row r="39" spans="1:22" ht="30">
      <c r="A39" s="200" t="s">
        <v>128</v>
      </c>
      <c r="B39" s="80"/>
      <c r="C39" s="80"/>
      <c r="D39" s="75"/>
      <c r="E39" s="75"/>
      <c r="F39" s="75"/>
      <c r="G39" s="142">
        <v>4.3</v>
      </c>
      <c r="H39" s="145" t="s">
        <v>133</v>
      </c>
      <c r="I39" s="141"/>
      <c r="J39" s="178"/>
      <c r="K39" s="141"/>
      <c r="L39" s="73"/>
      <c r="M39" s="73"/>
      <c r="N39" s="73"/>
      <c r="O39" s="73"/>
      <c r="Q39" s="86"/>
      <c r="R39" s="86"/>
      <c r="V39" s="86"/>
    </row>
    <row r="40" spans="1:22">
      <c r="A40" s="201"/>
      <c r="B40" s="80">
        <v>120000456</v>
      </c>
      <c r="C40" s="80">
        <v>995457</v>
      </c>
      <c r="D40" s="74"/>
      <c r="E40" s="75">
        <v>0.18</v>
      </c>
      <c r="F40" s="76"/>
      <c r="G40" s="142" t="s">
        <v>132</v>
      </c>
      <c r="H40" s="145" t="s">
        <v>134</v>
      </c>
      <c r="I40" s="141" t="s">
        <v>0</v>
      </c>
      <c r="J40" s="178">
        <v>65.349999999999994</v>
      </c>
      <c r="K40" s="141">
        <v>392.15</v>
      </c>
      <c r="L40" s="72">
        <f t="shared" ref="L40" si="16">K40/1.18</f>
        <v>332.33050847457628</v>
      </c>
      <c r="M40" s="72">
        <f>J40*L40</f>
        <v>21717.798728813559</v>
      </c>
      <c r="N40" s="72">
        <f t="shared" ref="N40" si="17">IF(ISBLANK(F40),E40*M40,F40*M40)</f>
        <v>3909.2037711864405</v>
      </c>
      <c r="O40" s="72">
        <f>+N40+M40</f>
        <v>25627.002499999999</v>
      </c>
      <c r="Q40" s="86"/>
      <c r="R40" s="86"/>
      <c r="V40" s="86"/>
    </row>
    <row r="41" spans="1:22" ht="45">
      <c r="A41" s="200" t="s">
        <v>129</v>
      </c>
      <c r="B41" s="80"/>
      <c r="C41" s="80"/>
      <c r="D41" s="75"/>
      <c r="E41" s="75"/>
      <c r="F41" s="75"/>
      <c r="G41" s="138">
        <v>5.0999999999999996</v>
      </c>
      <c r="H41" s="146" t="s">
        <v>192</v>
      </c>
      <c r="I41" s="141"/>
      <c r="J41" s="178"/>
      <c r="K41" s="141"/>
      <c r="L41" s="73"/>
      <c r="M41" s="73"/>
      <c r="N41" s="73"/>
      <c r="O41" s="73"/>
      <c r="Q41" s="86"/>
      <c r="R41" s="86"/>
      <c r="V41" s="86"/>
    </row>
    <row r="42" spans="1:22" ht="48.75" customHeight="1">
      <c r="A42" s="201"/>
      <c r="B42" s="80">
        <v>120003381</v>
      </c>
      <c r="C42" s="80">
        <v>995421</v>
      </c>
      <c r="D42" s="74"/>
      <c r="E42" s="75">
        <v>0.18</v>
      </c>
      <c r="F42" s="76"/>
      <c r="G42" s="138" t="s">
        <v>191</v>
      </c>
      <c r="H42" s="146" t="s">
        <v>193</v>
      </c>
      <c r="I42" s="141" t="s">
        <v>140</v>
      </c>
      <c r="J42" s="178">
        <v>72.674999999999997</v>
      </c>
      <c r="K42" s="141">
        <v>9045.75</v>
      </c>
      <c r="L42" s="72">
        <f t="shared" ref="L42" si="18">K42/1.18</f>
        <v>7665.8898305084749</v>
      </c>
      <c r="M42" s="72">
        <f>J42*L42</f>
        <v>557118.54343220335</v>
      </c>
      <c r="N42" s="72">
        <f t="shared" ref="N42" si="19">IF(ISBLANK(F42),E42*M42,F42*M42)</f>
        <v>100281.33781779659</v>
      </c>
      <c r="O42" s="72">
        <f>+N42+M42</f>
        <v>657399.88124999998</v>
      </c>
      <c r="Q42" s="86"/>
      <c r="R42" s="86"/>
      <c r="V42" s="86"/>
    </row>
    <row r="43" spans="1:22" ht="30">
      <c r="A43" s="134" t="s">
        <v>130</v>
      </c>
      <c r="B43" s="80"/>
      <c r="C43" s="80"/>
      <c r="D43" s="75"/>
      <c r="E43" s="75"/>
      <c r="F43" s="75"/>
      <c r="G43" s="138">
        <v>5.9</v>
      </c>
      <c r="H43" s="146" t="s">
        <v>143</v>
      </c>
      <c r="I43" s="141"/>
      <c r="J43" s="178"/>
      <c r="K43" s="141"/>
      <c r="L43" s="73"/>
      <c r="M43" s="73"/>
      <c r="N43" s="73"/>
      <c r="O43" s="73"/>
      <c r="Q43" s="86"/>
      <c r="R43" s="86"/>
      <c r="V43" s="86"/>
    </row>
    <row r="44" spans="1:22">
      <c r="A44" s="134" t="s">
        <v>141</v>
      </c>
      <c r="B44" s="80">
        <v>120000499</v>
      </c>
      <c r="C44" s="80">
        <v>995457</v>
      </c>
      <c r="D44" s="74"/>
      <c r="E44" s="75">
        <v>0.18</v>
      </c>
      <c r="F44" s="76"/>
      <c r="G44" s="138" t="s">
        <v>144</v>
      </c>
      <c r="H44" s="146" t="s">
        <v>145</v>
      </c>
      <c r="I44" s="141" t="s">
        <v>146</v>
      </c>
      <c r="J44" s="178">
        <v>42.5</v>
      </c>
      <c r="K44" s="141">
        <v>392.15</v>
      </c>
      <c r="L44" s="72">
        <f t="shared" ref="L44:L45" si="20">K44/1.18</f>
        <v>332.33050847457628</v>
      </c>
      <c r="M44" s="72">
        <f t="shared" ref="M44:M45" si="21">J44*L44</f>
        <v>14124.046610169491</v>
      </c>
      <c r="N44" s="72">
        <f t="shared" ref="N44:N45" si="22">IF(ISBLANK(F44),E44*M44,F44*M44)</f>
        <v>2542.3283898305085</v>
      </c>
      <c r="O44" s="72">
        <f t="shared" ref="O44:O45" si="23">+N44+M44</f>
        <v>16666.375</v>
      </c>
      <c r="Q44" s="86"/>
      <c r="R44" s="86"/>
      <c r="V44" s="86"/>
    </row>
    <row r="45" spans="1:22" ht="30">
      <c r="A45" s="134" t="s">
        <v>142</v>
      </c>
      <c r="B45" s="80">
        <v>120000500</v>
      </c>
      <c r="C45" s="80">
        <v>995457</v>
      </c>
      <c r="D45" s="74"/>
      <c r="E45" s="75">
        <v>0.18</v>
      </c>
      <c r="F45" s="76"/>
      <c r="G45" s="138" t="s">
        <v>152</v>
      </c>
      <c r="H45" s="146" t="s">
        <v>153</v>
      </c>
      <c r="I45" s="141" t="s">
        <v>146</v>
      </c>
      <c r="J45" s="178">
        <v>714</v>
      </c>
      <c r="K45" s="147">
        <v>842.5</v>
      </c>
      <c r="L45" s="72">
        <f t="shared" si="20"/>
        <v>713.98305084745766</v>
      </c>
      <c r="M45" s="72">
        <f t="shared" si="21"/>
        <v>509783.89830508479</v>
      </c>
      <c r="N45" s="72">
        <f t="shared" si="22"/>
        <v>91761.101694915254</v>
      </c>
      <c r="O45" s="72">
        <f t="shared" si="23"/>
        <v>601545</v>
      </c>
      <c r="Q45" s="86"/>
      <c r="R45" s="86"/>
      <c r="V45" s="86"/>
    </row>
    <row r="46" spans="1:22" ht="47.25" customHeight="1">
      <c r="A46" s="200" t="s">
        <v>119</v>
      </c>
      <c r="B46" s="80"/>
      <c r="C46" s="80"/>
      <c r="D46" s="75"/>
      <c r="E46" s="75"/>
      <c r="F46" s="75"/>
      <c r="G46" s="138">
        <v>5.22</v>
      </c>
      <c r="H46" s="146" t="s">
        <v>195</v>
      </c>
      <c r="I46" s="141"/>
      <c r="J46" s="178"/>
      <c r="K46" s="147"/>
      <c r="L46" s="72"/>
      <c r="M46" s="72"/>
      <c r="N46" s="72"/>
      <c r="O46" s="72"/>
      <c r="Q46" s="86"/>
      <c r="R46" s="86"/>
      <c r="V46" s="86"/>
    </row>
    <row r="47" spans="1:22">
      <c r="A47" s="201"/>
      <c r="B47" s="80">
        <v>120002953</v>
      </c>
      <c r="C47" s="80">
        <v>995454</v>
      </c>
      <c r="D47" s="74"/>
      <c r="E47" s="75">
        <v>0.18</v>
      </c>
      <c r="F47" s="76"/>
      <c r="G47" s="138" t="s">
        <v>194</v>
      </c>
      <c r="H47" s="146" t="s">
        <v>196</v>
      </c>
      <c r="I47" s="141" t="s">
        <v>135</v>
      </c>
      <c r="J47" s="178">
        <v>3747.26</v>
      </c>
      <c r="K47" s="147">
        <v>107.85</v>
      </c>
      <c r="L47" s="72">
        <f t="shared" ref="L47" si="24">K47/1.18</f>
        <v>91.398305084745758</v>
      </c>
      <c r="M47" s="72">
        <f>J47*L47</f>
        <v>342493.21271186438</v>
      </c>
      <c r="N47" s="72">
        <f t="shared" ref="N47" si="25">IF(ISBLANK(F47),E47*M47,F47*M47)</f>
        <v>61648.778288135589</v>
      </c>
      <c r="O47" s="72">
        <f>+N47+M47</f>
        <v>404141.99099999998</v>
      </c>
      <c r="Q47" s="86"/>
      <c r="R47" s="86"/>
      <c r="V47" s="86"/>
    </row>
    <row r="48" spans="1:22" ht="35.25" customHeight="1">
      <c r="A48" s="200" t="s">
        <v>120</v>
      </c>
      <c r="B48" s="80"/>
      <c r="C48" s="80"/>
      <c r="D48" s="75"/>
      <c r="E48" s="75"/>
      <c r="F48" s="75"/>
      <c r="G48" s="138">
        <v>6.1</v>
      </c>
      <c r="H48" s="146" t="s">
        <v>209</v>
      </c>
      <c r="I48" s="141"/>
      <c r="J48" s="178"/>
      <c r="K48" s="147"/>
      <c r="L48" s="72"/>
      <c r="M48" s="72"/>
      <c r="N48" s="72"/>
      <c r="O48" s="72"/>
      <c r="Q48" s="86"/>
      <c r="R48" s="86"/>
      <c r="V48" s="86"/>
    </row>
    <row r="49" spans="1:22" ht="24" customHeight="1">
      <c r="A49" s="201"/>
      <c r="B49" s="80">
        <v>120000601</v>
      </c>
      <c r="C49" s="80">
        <v>995456</v>
      </c>
      <c r="D49" s="74"/>
      <c r="E49" s="75">
        <v>0.18</v>
      </c>
      <c r="F49" s="76"/>
      <c r="G49" s="138" t="s">
        <v>197</v>
      </c>
      <c r="H49" s="176" t="s">
        <v>210</v>
      </c>
      <c r="I49" s="141" t="s">
        <v>124</v>
      </c>
      <c r="J49" s="178">
        <v>49.863999999999997</v>
      </c>
      <c r="K49" s="147">
        <v>7132.25</v>
      </c>
      <c r="L49" s="72">
        <f t="shared" ref="L49" si="26">K49/1.18</f>
        <v>6044.2796610169498</v>
      </c>
      <c r="M49" s="72">
        <f>J49*L49</f>
        <v>301391.96101694915</v>
      </c>
      <c r="N49" s="72">
        <f t="shared" ref="N49" si="27">IF(ISBLANK(F49),E49*M49,F49*M49)</f>
        <v>54250.552983050846</v>
      </c>
      <c r="O49" s="72">
        <f>+N49+M49</f>
        <v>355642.51399999997</v>
      </c>
      <c r="Q49" s="86"/>
      <c r="R49" s="86"/>
      <c r="V49" s="86"/>
    </row>
    <row r="50" spans="1:22" ht="66" customHeight="1">
      <c r="A50" s="34" t="s">
        <v>121</v>
      </c>
      <c r="B50" s="80">
        <v>120000657</v>
      </c>
      <c r="C50" s="80">
        <v>995456</v>
      </c>
      <c r="D50" s="74"/>
      <c r="E50" s="75">
        <v>0.18</v>
      </c>
      <c r="F50" s="76"/>
      <c r="G50" s="138" t="s">
        <v>198</v>
      </c>
      <c r="H50" s="176" t="s">
        <v>199</v>
      </c>
      <c r="I50" s="141" t="s">
        <v>124</v>
      </c>
      <c r="J50" s="178">
        <v>36.725999999999999</v>
      </c>
      <c r="K50" s="147">
        <v>7311.25</v>
      </c>
      <c r="L50" s="72">
        <f t="shared" ref="L50" si="28">K50/1.18</f>
        <v>6195.9745762711864</v>
      </c>
      <c r="M50" s="72">
        <f>J50*L50</f>
        <v>227553.3622881356</v>
      </c>
      <c r="N50" s="72">
        <f t="shared" ref="N50" si="29">IF(ISBLANK(F50),E50*M50,F50*M50)</f>
        <v>40959.605211864407</v>
      </c>
      <c r="O50" s="72">
        <f>+N50+M50</f>
        <v>268512.96750000003</v>
      </c>
      <c r="Q50" s="86"/>
      <c r="R50" s="86"/>
      <c r="V50" s="86"/>
    </row>
    <row r="51" spans="1:22" ht="75">
      <c r="A51" s="200" t="s">
        <v>201</v>
      </c>
      <c r="B51" s="80"/>
      <c r="C51" s="80"/>
      <c r="D51" s="75"/>
      <c r="E51" s="75"/>
      <c r="F51" s="75"/>
      <c r="G51" s="138">
        <v>12.41</v>
      </c>
      <c r="H51" s="146" t="s">
        <v>157</v>
      </c>
      <c r="I51" s="146"/>
      <c r="J51" s="178"/>
      <c r="K51" s="141"/>
      <c r="L51" s="72"/>
      <c r="M51" s="72"/>
      <c r="N51" s="72"/>
      <c r="O51" s="72"/>
      <c r="Q51" s="86"/>
      <c r="R51" s="86"/>
      <c r="V51" s="86"/>
    </row>
    <row r="52" spans="1:22">
      <c r="A52" s="201"/>
      <c r="B52" s="80">
        <v>120001350</v>
      </c>
      <c r="C52" s="80">
        <v>995453</v>
      </c>
      <c r="D52" s="74"/>
      <c r="E52" s="75">
        <v>0.18</v>
      </c>
      <c r="F52" s="76"/>
      <c r="G52" s="138" t="s">
        <v>154</v>
      </c>
      <c r="H52" s="146" t="s">
        <v>158</v>
      </c>
      <c r="I52" s="177" t="s">
        <v>159</v>
      </c>
      <c r="J52" s="178">
        <v>86</v>
      </c>
      <c r="K52" s="141">
        <v>248.8</v>
      </c>
      <c r="L52" s="72">
        <f t="shared" ref="L52" si="30">K52/1.18</f>
        <v>210.84745762711867</v>
      </c>
      <c r="M52" s="72">
        <f>J52*L52</f>
        <v>18132.881355932204</v>
      </c>
      <c r="N52" s="72">
        <f t="shared" ref="N52" si="31">IF(ISBLANK(F52),E52*M52,F52*M52)</f>
        <v>3263.9186440677968</v>
      </c>
      <c r="O52" s="72">
        <f>+N52+M52</f>
        <v>21396.800000000003</v>
      </c>
      <c r="Q52" s="86"/>
      <c r="R52" s="86"/>
      <c r="V52" s="86"/>
    </row>
    <row r="53" spans="1:22" ht="30">
      <c r="A53" s="200" t="s">
        <v>202</v>
      </c>
      <c r="B53" s="80"/>
      <c r="C53" s="80"/>
      <c r="D53" s="75"/>
      <c r="E53" s="75"/>
      <c r="F53" s="75"/>
      <c r="G53" s="138">
        <v>13.7</v>
      </c>
      <c r="H53" s="146" t="s">
        <v>208</v>
      </c>
      <c r="I53" s="177"/>
      <c r="J53" s="178"/>
      <c r="K53" s="141"/>
      <c r="L53" s="72"/>
      <c r="M53" s="72"/>
      <c r="N53" s="72"/>
      <c r="O53" s="72"/>
      <c r="Q53" s="86"/>
      <c r="R53" s="86"/>
      <c r="V53" s="86"/>
    </row>
    <row r="54" spans="1:22">
      <c r="A54" s="201"/>
      <c r="B54" s="80">
        <v>120001412</v>
      </c>
      <c r="C54" s="80">
        <v>995472</v>
      </c>
      <c r="D54" s="74"/>
      <c r="E54" s="75">
        <v>0.18</v>
      </c>
      <c r="F54" s="76"/>
      <c r="G54" s="138" t="s">
        <v>206</v>
      </c>
      <c r="H54" s="146" t="s">
        <v>207</v>
      </c>
      <c r="I54" s="177" t="s">
        <v>0</v>
      </c>
      <c r="J54" s="178">
        <v>666.08</v>
      </c>
      <c r="K54" s="141">
        <v>425.55</v>
      </c>
      <c r="L54" s="72">
        <f t="shared" ref="L54" si="32">K54/1.18</f>
        <v>360.63559322033899</v>
      </c>
      <c r="M54" s="72">
        <f>J54*L54</f>
        <v>240212.1559322034</v>
      </c>
      <c r="N54" s="72">
        <f t="shared" ref="N54" si="33">IF(ISBLANK(F54),E54*M54,F54*M54)</f>
        <v>43238.188067796611</v>
      </c>
      <c r="O54" s="72">
        <f>+N54+M54</f>
        <v>283450.34400000004</v>
      </c>
      <c r="Q54" s="86"/>
      <c r="R54" s="86"/>
      <c r="V54" s="86"/>
    </row>
    <row r="55" spans="1:22" ht="45">
      <c r="A55" s="200" t="s">
        <v>203</v>
      </c>
      <c r="B55" s="80"/>
      <c r="C55" s="80"/>
      <c r="D55" s="75"/>
      <c r="E55" s="75"/>
      <c r="F55" s="75"/>
      <c r="G55" s="138">
        <v>15.2</v>
      </c>
      <c r="H55" s="146" t="s">
        <v>160</v>
      </c>
      <c r="I55" s="177"/>
      <c r="J55" s="178"/>
      <c r="K55" s="141"/>
      <c r="L55" s="72"/>
      <c r="M55" s="72"/>
      <c r="N55" s="72"/>
      <c r="O55" s="72"/>
      <c r="Q55" s="86"/>
      <c r="R55" s="86"/>
      <c r="V55" s="86"/>
    </row>
    <row r="56" spans="1:22" ht="30">
      <c r="A56" s="201"/>
      <c r="B56" s="80">
        <v>120001642</v>
      </c>
      <c r="C56" s="80">
        <v>995429</v>
      </c>
      <c r="D56" s="74"/>
      <c r="E56" s="75">
        <v>0.18</v>
      </c>
      <c r="F56" s="76"/>
      <c r="G56" s="138" t="s">
        <v>155</v>
      </c>
      <c r="H56" s="146" t="s">
        <v>161</v>
      </c>
      <c r="I56" s="177" t="s">
        <v>162</v>
      </c>
      <c r="J56" s="178">
        <v>31.393999999999998</v>
      </c>
      <c r="K56" s="141">
        <v>1503.6</v>
      </c>
      <c r="L56" s="72">
        <f t="shared" ref="L56" si="34">K56/1.18</f>
        <v>1274.2372881355932</v>
      </c>
      <c r="M56" s="72">
        <f>J56*L56</f>
        <v>40003.405423728807</v>
      </c>
      <c r="N56" s="72">
        <f t="shared" ref="N56" si="35">IF(ISBLANK(F56),E56*M56,F56*M56)</f>
        <v>7200.6129762711853</v>
      </c>
      <c r="O56" s="72">
        <f>+N56+M56</f>
        <v>47204.018399999994</v>
      </c>
      <c r="Q56" s="86"/>
      <c r="R56" s="86"/>
      <c r="V56" s="86"/>
    </row>
    <row r="57" spans="1:22" ht="60">
      <c r="A57" s="200" t="s">
        <v>204</v>
      </c>
      <c r="B57" s="80"/>
      <c r="C57" s="80"/>
      <c r="D57" s="75"/>
      <c r="E57" s="75"/>
      <c r="F57" s="75"/>
      <c r="G57" s="138"/>
      <c r="H57" s="146" t="s">
        <v>163</v>
      </c>
      <c r="I57" s="146"/>
      <c r="J57" s="178"/>
      <c r="K57" s="141"/>
      <c r="L57" s="72"/>
      <c r="M57" s="72"/>
      <c r="N57" s="72"/>
      <c r="O57" s="72"/>
      <c r="Q57" s="86"/>
      <c r="R57" s="86"/>
      <c r="V57" s="86"/>
    </row>
    <row r="58" spans="1:22">
      <c r="A58" s="201"/>
      <c r="B58" s="80">
        <v>120001650</v>
      </c>
      <c r="C58" s="80">
        <v>995429</v>
      </c>
      <c r="D58" s="74"/>
      <c r="E58" s="75">
        <v>0.18</v>
      </c>
      <c r="F58" s="76"/>
      <c r="G58" s="138" t="s">
        <v>156</v>
      </c>
      <c r="H58" s="146" t="s">
        <v>164</v>
      </c>
      <c r="I58" s="177" t="s">
        <v>162</v>
      </c>
      <c r="J58" s="178">
        <v>166.46299999999999</v>
      </c>
      <c r="K58" s="141">
        <v>2060.1999999999998</v>
      </c>
      <c r="L58" s="72">
        <f t="shared" ref="L58" si="36">K58/1.18</f>
        <v>1745.9322033898304</v>
      </c>
      <c r="M58" s="72">
        <f t="shared" ref="M58" si="37">J58*L58</f>
        <v>290633.11237288133</v>
      </c>
      <c r="N58" s="72">
        <f t="shared" ref="N58" si="38">IF(ISBLANK(F58),E58*M58,F58*M58)</f>
        <v>52313.960227118638</v>
      </c>
      <c r="O58" s="72">
        <f t="shared" ref="O58" si="39">+N58+M58</f>
        <v>342947.07259999996</v>
      </c>
      <c r="Q58" s="86"/>
      <c r="R58" s="86"/>
      <c r="V58" s="86"/>
    </row>
    <row r="59" spans="1:22" ht="75">
      <c r="A59" s="134" t="s">
        <v>205</v>
      </c>
      <c r="B59" s="80">
        <v>120001731</v>
      </c>
      <c r="C59" s="80">
        <v>995419</v>
      </c>
      <c r="D59" s="74"/>
      <c r="E59" s="75">
        <v>0.18</v>
      </c>
      <c r="F59" s="76"/>
      <c r="G59" s="144">
        <v>15.6</v>
      </c>
      <c r="H59" s="146" t="s">
        <v>200</v>
      </c>
      <c r="I59" s="177" t="s">
        <v>124</v>
      </c>
      <c r="J59" s="178">
        <v>166.46299999999999</v>
      </c>
      <c r="K59" s="141">
        <v>263.95</v>
      </c>
      <c r="L59" s="72">
        <f t="shared" ref="L59" si="40">K59/1.18</f>
        <v>223.68644067796609</v>
      </c>
      <c r="M59" s="72">
        <f t="shared" ref="M59" si="41">J59*L59</f>
        <v>37235.515974576265</v>
      </c>
      <c r="N59" s="72">
        <f t="shared" ref="N59" si="42">IF(ISBLANK(F59),E59*M59,F59*M59)</f>
        <v>6702.3928754237277</v>
      </c>
      <c r="O59" s="72">
        <f t="shared" ref="O59" si="43">+N59+M59</f>
        <v>43937.908849999993</v>
      </c>
      <c r="Q59" s="86"/>
      <c r="R59" s="86"/>
      <c r="V59" s="86"/>
    </row>
    <row r="60" spans="1:22">
      <c r="A60" s="34"/>
      <c r="B60" s="34"/>
      <c r="C60" s="34"/>
      <c r="D60" s="34"/>
      <c r="E60" s="39"/>
      <c r="F60" s="34"/>
      <c r="G60" s="9"/>
      <c r="H60" s="33"/>
      <c r="I60" s="33"/>
      <c r="J60" s="9"/>
      <c r="K60" s="41" t="s">
        <v>57</v>
      </c>
      <c r="L60" s="41"/>
      <c r="M60" s="53">
        <f>SUM(M31:M59)</f>
        <v>2965562.6975423722</v>
      </c>
      <c r="N60" s="53">
        <f>SUM(N31:N59)</f>
        <v>533801.28555762721</v>
      </c>
      <c r="O60" s="53">
        <f>SUM(O31:O59)</f>
        <v>3499363.9830999998</v>
      </c>
      <c r="Q60" s="86"/>
    </row>
    <row r="61" spans="1:22">
      <c r="A61" s="77"/>
      <c r="B61" s="77"/>
      <c r="C61" s="77"/>
      <c r="D61" s="77"/>
      <c r="E61" s="40"/>
      <c r="F61" s="77"/>
      <c r="G61" s="34"/>
      <c r="H61" s="14"/>
      <c r="I61" s="14"/>
      <c r="J61" s="9"/>
      <c r="K61" s="42" t="s">
        <v>61</v>
      </c>
      <c r="L61" s="42"/>
      <c r="M61" s="288"/>
      <c r="N61" s="43">
        <f>+M61</f>
        <v>0</v>
      </c>
    </row>
    <row r="62" spans="1:22">
      <c r="A62" s="37"/>
      <c r="B62" s="37"/>
      <c r="C62" s="37"/>
      <c r="D62" s="37"/>
      <c r="E62" s="78"/>
      <c r="F62" s="37"/>
      <c r="G62" s="37"/>
      <c r="H62" s="37"/>
      <c r="I62" s="37"/>
      <c r="J62" s="37"/>
      <c r="K62" s="42" t="s">
        <v>23</v>
      </c>
      <c r="L62" s="42"/>
      <c r="M62" s="44">
        <f>+M60*M61</f>
        <v>0</v>
      </c>
      <c r="N62" s="44">
        <f>+N60*N61</f>
        <v>0</v>
      </c>
    </row>
    <row r="63" spans="1:22">
      <c r="A63" s="37"/>
      <c r="B63" s="37"/>
      <c r="C63" s="37"/>
      <c r="D63" s="37"/>
      <c r="E63" s="78"/>
      <c r="F63" s="37"/>
      <c r="G63" s="37"/>
      <c r="H63" s="37"/>
      <c r="I63" s="37"/>
      <c r="J63" s="37"/>
      <c r="K63" s="42" t="s">
        <v>24</v>
      </c>
      <c r="L63" s="42"/>
      <c r="M63" s="53">
        <f>+M62+M60</f>
        <v>2965562.6975423722</v>
      </c>
      <c r="N63" s="48"/>
    </row>
    <row r="64" spans="1:22">
      <c r="A64" s="37"/>
      <c r="B64" s="37"/>
      <c r="C64" s="37"/>
      <c r="D64" s="37"/>
      <c r="E64" s="78"/>
      <c r="F64" s="37"/>
      <c r="G64" s="37"/>
      <c r="H64" s="37"/>
      <c r="I64" s="37"/>
      <c r="J64" s="37"/>
      <c r="K64" s="45" t="s">
        <v>25</v>
      </c>
      <c r="L64" s="45"/>
      <c r="M64" s="35"/>
      <c r="N64" s="53">
        <f>+N60+N62</f>
        <v>533801.28555762721</v>
      </c>
    </row>
    <row r="65" spans="1:15">
      <c r="E65" s="49"/>
    </row>
    <row r="66" spans="1:15">
      <c r="E66" s="49"/>
    </row>
    <row r="67" spans="1:15">
      <c r="A67" s="50" t="s">
        <v>26</v>
      </c>
      <c r="E67" s="49"/>
    </row>
    <row r="68" spans="1:15">
      <c r="A68" s="50" t="s">
        <v>27</v>
      </c>
      <c r="E68" s="49"/>
    </row>
    <row r="69" spans="1:15">
      <c r="E69" s="49"/>
      <c r="M69" s="84"/>
      <c r="N69" s="84"/>
    </row>
    <row r="70" spans="1:15">
      <c r="E70" s="49"/>
      <c r="M70" s="84"/>
    </row>
    <row r="71" spans="1:15">
      <c r="A71" s="47"/>
      <c r="B71" s="47"/>
      <c r="C71" s="47"/>
      <c r="D71" s="50"/>
      <c r="E71" s="51"/>
      <c r="F71" s="50"/>
      <c r="G71" s="50"/>
      <c r="H71" s="16"/>
      <c r="I71" s="16"/>
      <c r="J71" s="16"/>
      <c r="K71" s="16"/>
      <c r="L71" s="16"/>
      <c r="M71" s="50"/>
      <c r="N71" s="50"/>
      <c r="O71" s="50"/>
    </row>
    <row r="192" ht="15" customHeight="1"/>
    <row r="195" ht="100.5" customHeight="1"/>
    <row r="200" ht="71.25" customHeight="1"/>
    <row r="213" ht="86.25" customHeight="1"/>
    <row r="216" ht="86.25" customHeight="1"/>
    <row r="223" ht="128.25" customHeight="1"/>
  </sheetData>
  <sheetProtection password="DC2B" sheet="1" objects="1" scenarios="1"/>
  <mergeCells count="65">
    <mergeCell ref="A17:O17"/>
    <mergeCell ref="K12:N12"/>
    <mergeCell ref="A16:O16"/>
    <mergeCell ref="A46:A47"/>
    <mergeCell ref="A53:A54"/>
    <mergeCell ref="A48:A49"/>
    <mergeCell ref="A15:O15"/>
    <mergeCell ref="A12:J12"/>
    <mergeCell ref="E27:F28"/>
    <mergeCell ref="B27:B28"/>
    <mergeCell ref="G26:H26"/>
    <mergeCell ref="I27:I28"/>
    <mergeCell ref="D19:K19"/>
    <mergeCell ref="D20:K20"/>
    <mergeCell ref="D21:K21"/>
    <mergeCell ref="D22:K22"/>
    <mergeCell ref="D23:K23"/>
    <mergeCell ref="B6:N6"/>
    <mergeCell ref="D10:J10"/>
    <mergeCell ref="D11:J11"/>
    <mergeCell ref="A7:J7"/>
    <mergeCell ref="A8:J8"/>
    <mergeCell ref="A9:J9"/>
    <mergeCell ref="K7:N7"/>
    <mergeCell ref="K8:N8"/>
    <mergeCell ref="K9:N9"/>
    <mergeCell ref="K10:N10"/>
    <mergeCell ref="K11:N11"/>
    <mergeCell ref="A1:N1"/>
    <mergeCell ref="A2:N2"/>
    <mergeCell ref="A3:N3"/>
    <mergeCell ref="A4:N4"/>
    <mergeCell ref="A5:N5"/>
    <mergeCell ref="A13:O13"/>
    <mergeCell ref="A55:A56"/>
    <mergeCell ref="A51:A52"/>
    <mergeCell ref="A31:A32"/>
    <mergeCell ref="A39:A40"/>
    <mergeCell ref="A33:A34"/>
    <mergeCell ref="O27:O28"/>
    <mergeCell ref="G27:H28"/>
    <mergeCell ref="N27:N28"/>
    <mergeCell ref="L20:O20"/>
    <mergeCell ref="A20:C20"/>
    <mergeCell ref="A14:O14"/>
    <mergeCell ref="A18:O18"/>
    <mergeCell ref="K27:K28"/>
    <mergeCell ref="L19:O19"/>
    <mergeCell ref="A24:K24"/>
    <mergeCell ref="A57:A58"/>
    <mergeCell ref="A21:C21"/>
    <mergeCell ref="L23:O23"/>
    <mergeCell ref="J26:M26"/>
    <mergeCell ref="M27:M28"/>
    <mergeCell ref="L27:L28"/>
    <mergeCell ref="D27:D28"/>
    <mergeCell ref="J27:J28"/>
    <mergeCell ref="G30:H30"/>
    <mergeCell ref="G29:H29"/>
    <mergeCell ref="L21:O21"/>
    <mergeCell ref="L22:O22"/>
    <mergeCell ref="A27:A28"/>
    <mergeCell ref="A25:M25"/>
    <mergeCell ref="L24:O24"/>
    <mergeCell ref="A41:A42"/>
  </mergeCells>
  <dataValidations count="3">
    <dataValidation allowBlank="1" showInputMessage="1" showErrorMessage="1" error="ENTER PERCENTAGE " prompt="Please Enter Percentage" sqref="M61" xr:uid="{00000000-0002-0000-0000-000002000000}"/>
    <dataValidation type="decimal" operator="greaterThanOrEqual" allowBlank="1" showInputMessage="1" showErrorMessage="1" prompt="Please GST Rate" sqref="F31:F59" xr:uid="{00000000-0002-0000-0000-000000000000}">
      <formula1>0</formula1>
    </dataValidation>
    <dataValidation allowBlank="1" showInputMessage="1" showErrorMessage="1" prompt="Please Enter SAC Code" sqref="D31:D59" xr:uid="{00000000-0002-0000-0000-000001000000}"/>
  </dataValidations>
  <pageMargins left="0.25" right="0.25" top="0.75" bottom="0.75" header="0.3" footer="0.3"/>
  <pageSetup paperSize="9" scale="5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34DA-8E38-411B-BBA5-BDAC32A0C9A9}">
  <dimension ref="A1:L28"/>
  <sheetViews>
    <sheetView topLeftCell="B1" workbookViewId="0">
      <selection activeCell="K23" sqref="K23"/>
    </sheetView>
  </sheetViews>
  <sheetFormatPr defaultRowHeight="12.75"/>
  <cols>
    <col min="1" max="1" width="9.28515625" style="151" bestFit="1" customWidth="1"/>
    <col min="2" max="2" width="16" style="151" customWidth="1"/>
    <col min="3" max="3" width="9.28515625" style="151" bestFit="1" customWidth="1"/>
    <col min="4" max="4" width="9.140625" style="151"/>
    <col min="5" max="5" width="9.28515625" style="148" bestFit="1" customWidth="1"/>
    <col min="6" max="6" width="9.140625" style="151"/>
    <col min="7" max="7" width="66.7109375" style="151" customWidth="1"/>
    <col min="8" max="8" width="9.140625" style="151"/>
    <col min="9" max="9" width="9.85546875" style="151" bestFit="1" customWidth="1"/>
    <col min="10" max="10" width="9.28515625" style="151" bestFit="1" customWidth="1"/>
    <col min="11" max="11" width="10.5703125" style="151" customWidth="1"/>
    <col min="12" max="12" width="14" style="151" bestFit="1" customWidth="1"/>
    <col min="13" max="16384" width="9.140625" style="151"/>
  </cols>
  <sheetData>
    <row r="1" spans="1:12" s="148" customFormat="1">
      <c r="A1" s="252" t="s">
        <v>2</v>
      </c>
      <c r="B1" s="252"/>
      <c r="C1" s="252"/>
      <c r="D1" s="252"/>
      <c r="E1" s="252"/>
      <c r="F1" s="252"/>
      <c r="G1" s="252"/>
      <c r="H1" s="252"/>
      <c r="I1" s="252"/>
      <c r="J1" s="252"/>
      <c r="K1" s="252"/>
      <c r="L1" s="252"/>
    </row>
    <row r="2" spans="1:12" s="148" customFormat="1">
      <c r="A2" s="253" t="s">
        <v>3</v>
      </c>
      <c r="B2" s="253"/>
      <c r="C2" s="253"/>
      <c r="D2" s="253"/>
      <c r="E2" s="253"/>
      <c r="F2" s="253"/>
      <c r="G2" s="253"/>
      <c r="H2" s="253"/>
      <c r="I2" s="253"/>
      <c r="J2" s="253"/>
      <c r="K2" s="253"/>
      <c r="L2" s="253"/>
    </row>
    <row r="3" spans="1:12" s="148" customFormat="1">
      <c r="A3" s="253" t="s">
        <v>4</v>
      </c>
      <c r="B3" s="253"/>
      <c r="C3" s="253"/>
      <c r="D3" s="253"/>
      <c r="E3" s="253"/>
      <c r="F3" s="253"/>
      <c r="G3" s="253"/>
      <c r="H3" s="253"/>
      <c r="I3" s="253"/>
      <c r="J3" s="253"/>
      <c r="K3" s="253"/>
      <c r="L3" s="253"/>
    </row>
    <row r="4" spans="1:12" s="148" customFormat="1">
      <c r="A4" s="254" t="s">
        <v>183</v>
      </c>
      <c r="B4" s="254"/>
      <c r="C4" s="254"/>
      <c r="D4" s="254"/>
      <c r="E4" s="254"/>
      <c r="F4" s="254"/>
      <c r="G4" s="254"/>
      <c r="H4" s="254"/>
      <c r="I4" s="254"/>
      <c r="J4" s="254"/>
      <c r="K4" s="254"/>
      <c r="L4" s="254"/>
    </row>
    <row r="5" spans="1:12" s="148" customFormat="1">
      <c r="A5" s="255" t="s">
        <v>5</v>
      </c>
      <c r="B5" s="256"/>
      <c r="C5" s="256"/>
      <c r="D5" s="256"/>
      <c r="E5" s="256"/>
      <c r="F5" s="256"/>
      <c r="G5" s="256"/>
      <c r="H5" s="256"/>
      <c r="I5" s="256"/>
      <c r="J5" s="256"/>
      <c r="K5" s="256"/>
      <c r="L5" s="256"/>
    </row>
    <row r="6" spans="1:12" s="148" customFormat="1">
      <c r="A6" s="248" t="s">
        <v>6</v>
      </c>
      <c r="B6" s="249"/>
      <c r="C6" s="249"/>
      <c r="D6" s="249"/>
      <c r="E6" s="249"/>
      <c r="F6" s="249"/>
      <c r="G6" s="249"/>
      <c r="H6" s="249"/>
      <c r="I6" s="249"/>
      <c r="J6" s="250"/>
      <c r="K6" s="251" t="s">
        <v>7</v>
      </c>
      <c r="L6" s="251"/>
    </row>
    <row r="7" spans="1:12" s="148" customFormat="1">
      <c r="A7" s="251" t="s">
        <v>8</v>
      </c>
      <c r="B7" s="251"/>
      <c r="C7" s="257"/>
      <c r="D7" s="257"/>
      <c r="E7" s="257"/>
      <c r="F7" s="257"/>
      <c r="G7" s="257"/>
      <c r="H7" s="257"/>
      <c r="I7" s="257"/>
      <c r="J7" s="257"/>
      <c r="K7" s="251" t="s">
        <v>9</v>
      </c>
      <c r="L7" s="251"/>
    </row>
    <row r="8" spans="1:12" s="148" customFormat="1">
      <c r="A8" s="251" t="s">
        <v>10</v>
      </c>
      <c r="B8" s="251"/>
      <c r="C8" s="257"/>
      <c r="D8" s="257"/>
      <c r="E8" s="257"/>
      <c r="F8" s="257"/>
      <c r="G8" s="257"/>
      <c r="H8" s="257"/>
      <c r="I8" s="257"/>
      <c r="J8" s="257"/>
      <c r="K8" s="251" t="s">
        <v>11</v>
      </c>
      <c r="L8" s="251"/>
    </row>
    <row r="9" spans="1:12" s="148" customFormat="1">
      <c r="A9" s="149"/>
      <c r="B9" s="149"/>
      <c r="C9" s="257"/>
      <c r="D9" s="257"/>
      <c r="E9" s="257"/>
      <c r="F9" s="257"/>
      <c r="G9" s="257"/>
      <c r="H9" s="257"/>
      <c r="I9" s="257"/>
      <c r="J9" s="257"/>
      <c r="K9" s="251" t="s">
        <v>12</v>
      </c>
      <c r="L9" s="251"/>
    </row>
    <row r="10" spans="1:12" s="148" customFormat="1">
      <c r="A10" s="150"/>
      <c r="B10" s="150"/>
      <c r="C10" s="257"/>
      <c r="D10" s="257"/>
      <c r="E10" s="257"/>
      <c r="F10" s="257"/>
      <c r="G10" s="257"/>
      <c r="H10" s="257"/>
      <c r="I10" s="257"/>
      <c r="J10" s="257"/>
      <c r="K10" s="251" t="s">
        <v>13</v>
      </c>
      <c r="L10" s="251"/>
    </row>
    <row r="11" spans="1:12" s="148" customFormat="1">
      <c r="A11" s="258"/>
      <c r="B11" s="258"/>
      <c r="C11" s="258"/>
      <c r="D11" s="258"/>
      <c r="E11" s="258"/>
      <c r="F11" s="258"/>
      <c r="G11" s="258"/>
      <c r="H11" s="258"/>
      <c r="I11" s="258"/>
      <c r="J11" s="258"/>
      <c r="K11" s="251" t="s">
        <v>14</v>
      </c>
      <c r="L11" s="251"/>
    </row>
    <row r="12" spans="1:12">
      <c r="A12" s="259" t="s">
        <v>184</v>
      </c>
      <c r="B12" s="259"/>
      <c r="C12" s="259"/>
      <c r="D12" s="259"/>
      <c r="E12" s="259"/>
      <c r="F12" s="259"/>
      <c r="G12" s="259"/>
      <c r="H12" s="259"/>
      <c r="I12" s="259"/>
      <c r="J12" s="259"/>
      <c r="K12" s="259"/>
      <c r="L12" s="259"/>
    </row>
    <row r="13" spans="1:12" s="154" customFormat="1">
      <c r="A13" s="152"/>
      <c r="B13" s="152"/>
      <c r="C13" s="152"/>
      <c r="D13" s="152"/>
      <c r="E13" s="258"/>
      <c r="F13" s="258"/>
      <c r="G13" s="152"/>
      <c r="H13" s="153"/>
      <c r="I13" s="262"/>
      <c r="J13" s="262"/>
      <c r="K13" s="262"/>
      <c r="L13" s="153"/>
    </row>
    <row r="14" spans="1:12" s="156" customFormat="1">
      <c r="A14" s="259" t="s">
        <v>15</v>
      </c>
      <c r="B14" s="259" t="s">
        <v>165</v>
      </c>
      <c r="C14" s="155" t="s">
        <v>17</v>
      </c>
      <c r="D14" s="260" t="s">
        <v>22</v>
      </c>
      <c r="E14" s="260" t="s">
        <v>166</v>
      </c>
      <c r="F14" s="260"/>
      <c r="G14" s="259" t="s">
        <v>31</v>
      </c>
      <c r="H14" s="259" t="s">
        <v>1</v>
      </c>
      <c r="I14" s="259" t="s">
        <v>167</v>
      </c>
      <c r="J14" s="259" t="s">
        <v>168</v>
      </c>
      <c r="K14" s="259" t="s">
        <v>169</v>
      </c>
      <c r="L14" s="259" t="s">
        <v>170</v>
      </c>
    </row>
    <row r="15" spans="1:12" s="156" customFormat="1" ht="38.25">
      <c r="A15" s="259"/>
      <c r="B15" s="259"/>
      <c r="C15" s="155" t="s">
        <v>20</v>
      </c>
      <c r="D15" s="260"/>
      <c r="E15" s="260"/>
      <c r="F15" s="260"/>
      <c r="G15" s="259"/>
      <c r="H15" s="259"/>
      <c r="I15" s="259"/>
      <c r="J15" s="259"/>
      <c r="K15" s="259"/>
      <c r="L15" s="259"/>
    </row>
    <row r="16" spans="1:12" s="154" customFormat="1">
      <c r="A16" s="157"/>
      <c r="B16" s="157"/>
      <c r="C16" s="155"/>
      <c r="D16" s="155"/>
      <c r="E16" s="260"/>
      <c r="F16" s="260"/>
      <c r="G16" s="261" t="s">
        <v>171</v>
      </c>
      <c r="H16" s="261"/>
      <c r="I16" s="150"/>
      <c r="J16" s="150"/>
      <c r="K16" s="150"/>
      <c r="L16" s="150"/>
    </row>
    <row r="17" spans="1:12" ht="85.5">
      <c r="A17" s="158">
        <v>1</v>
      </c>
      <c r="B17" s="159" t="s">
        <v>172</v>
      </c>
      <c r="C17" s="159">
        <v>995428</v>
      </c>
      <c r="D17" s="160"/>
      <c r="E17" s="161">
        <f t="shared" ref="E17" si="0">IF(C17&gt;0,18%,0)</f>
        <v>0.18</v>
      </c>
      <c r="F17" s="162"/>
      <c r="G17" s="163" t="s">
        <v>211</v>
      </c>
      <c r="H17" s="164" t="s">
        <v>0</v>
      </c>
      <c r="I17" s="138">
        <v>65.7</v>
      </c>
      <c r="J17" s="165"/>
      <c r="K17" s="166">
        <f t="shared" ref="K17" si="1">J17*I17</f>
        <v>0</v>
      </c>
      <c r="L17" s="166">
        <f t="shared" ref="L17" si="2">IF(ISBLANK(F17),E17*K17,F17*K17)</f>
        <v>0</v>
      </c>
    </row>
    <row r="18" spans="1:12" s="154" customFormat="1">
      <c r="A18" s="167"/>
      <c r="B18" s="167"/>
      <c r="C18" s="167"/>
      <c r="D18" s="167"/>
      <c r="E18" s="168"/>
      <c r="F18" s="167"/>
      <c r="G18" s="263" t="s">
        <v>173</v>
      </c>
      <c r="H18" s="264"/>
      <c r="I18" s="264"/>
      <c r="J18" s="265"/>
      <c r="K18" s="169">
        <f>SUM(K17:K17)</f>
        <v>0</v>
      </c>
      <c r="L18" s="170">
        <f>SUM(L17:L17)</f>
        <v>0</v>
      </c>
    </row>
    <row r="19" spans="1:12" s="154" customFormat="1">
      <c r="E19" s="156"/>
      <c r="H19" s="171"/>
    </row>
    <row r="20" spans="1:12" s="154" customFormat="1">
      <c r="E20" s="156"/>
      <c r="H20" s="171"/>
    </row>
    <row r="21" spans="1:12" s="154" customFormat="1">
      <c r="A21" s="154" t="s">
        <v>174</v>
      </c>
      <c r="E21" s="156"/>
      <c r="H21" s="171"/>
    </row>
    <row r="22" spans="1:12" s="154" customFormat="1">
      <c r="E22" s="156"/>
      <c r="H22" s="171"/>
    </row>
    <row r="23" spans="1:12" s="154" customFormat="1">
      <c r="E23" s="156"/>
      <c r="H23" s="171"/>
    </row>
    <row r="24" spans="1:12" s="154" customFormat="1">
      <c r="E24" s="156"/>
      <c r="H24" s="171"/>
    </row>
    <row r="25" spans="1:12" s="154" customFormat="1">
      <c r="E25" s="156"/>
      <c r="H25" s="171"/>
    </row>
    <row r="26" spans="1:12" s="154" customFormat="1">
      <c r="E26" s="156"/>
      <c r="H26" s="171"/>
      <c r="I26" s="171"/>
      <c r="J26" s="172" t="s">
        <v>39</v>
      </c>
      <c r="K26" s="173">
        <v>0</v>
      </c>
    </row>
    <row r="27" spans="1:12" s="154" customFormat="1">
      <c r="A27" s="174" t="s">
        <v>38</v>
      </c>
      <c r="E27" s="156"/>
      <c r="H27" s="171"/>
      <c r="I27" s="171"/>
      <c r="J27" s="172" t="s">
        <v>41</v>
      </c>
      <c r="K27" s="173">
        <v>0</v>
      </c>
    </row>
    <row r="28" spans="1:12" s="154" customFormat="1">
      <c r="A28" s="174" t="s">
        <v>40</v>
      </c>
      <c r="E28" s="156"/>
      <c r="H28" s="171"/>
    </row>
  </sheetData>
  <sheetProtection password="DC2B" sheet="1" objects="1" scenarios="1"/>
  <mergeCells count="35">
    <mergeCell ref="G18:J18"/>
    <mergeCell ref="H14:H15"/>
    <mergeCell ref="I14:I15"/>
    <mergeCell ref="J14:J15"/>
    <mergeCell ref="K14:K15"/>
    <mergeCell ref="L14:L15"/>
    <mergeCell ref="E16:F16"/>
    <mergeCell ref="G16:H16"/>
    <mergeCell ref="A12:L12"/>
    <mergeCell ref="E13:F13"/>
    <mergeCell ref="I13:K13"/>
    <mergeCell ref="A14:A15"/>
    <mergeCell ref="B14:B15"/>
    <mergeCell ref="D14:D15"/>
    <mergeCell ref="E14:F15"/>
    <mergeCell ref="G14:G15"/>
    <mergeCell ref="C9:J9"/>
    <mergeCell ref="K9:L9"/>
    <mergeCell ref="C10:J10"/>
    <mergeCell ref="K10:L10"/>
    <mergeCell ref="A11:J11"/>
    <mergeCell ref="K11:L11"/>
    <mergeCell ref="A7:B7"/>
    <mergeCell ref="C7:J7"/>
    <mergeCell ref="K7:L7"/>
    <mergeCell ref="A8:B8"/>
    <mergeCell ref="C8:J8"/>
    <mergeCell ref="K8:L8"/>
    <mergeCell ref="A6:J6"/>
    <mergeCell ref="K6:L6"/>
    <mergeCell ref="A1:L1"/>
    <mergeCell ref="A2:L2"/>
    <mergeCell ref="A3:L3"/>
    <mergeCell ref="A4:L4"/>
    <mergeCell ref="A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election activeCell="D13" sqref="D13"/>
    </sheetView>
  </sheetViews>
  <sheetFormatPr defaultRowHeight="15"/>
  <cols>
    <col min="1" max="1" width="8.5703125" style="52" customWidth="1"/>
    <col min="2" max="2" width="67.7109375" style="8" customWidth="1"/>
    <col min="3" max="3" width="17.85546875" style="8" customWidth="1"/>
    <col min="4" max="4" width="22.5703125" style="8" customWidth="1"/>
    <col min="5" max="16384" width="9.140625" style="8"/>
  </cols>
  <sheetData>
    <row r="1" spans="1:9" ht="36" customHeight="1">
      <c r="A1" s="268" t="s">
        <v>48</v>
      </c>
      <c r="B1" s="269"/>
      <c r="C1" s="269"/>
      <c r="D1" s="270"/>
    </row>
    <row r="2" spans="1:9">
      <c r="A2" s="271" t="s">
        <v>43</v>
      </c>
      <c r="B2" s="271"/>
      <c r="C2" s="271"/>
      <c r="D2" s="271"/>
    </row>
    <row r="3" spans="1:9" hidden="1">
      <c r="A3" s="267"/>
      <c r="B3" s="272"/>
      <c r="C3" s="267" t="s">
        <v>7</v>
      </c>
      <c r="D3" s="267"/>
    </row>
    <row r="4" spans="1:9" hidden="1">
      <c r="A4" s="54" t="s">
        <v>29</v>
      </c>
      <c r="B4" s="55"/>
      <c r="C4" s="266" t="s">
        <v>9</v>
      </c>
      <c r="D4" s="267"/>
    </row>
    <row r="5" spans="1:9" hidden="1">
      <c r="A5" s="54" t="s">
        <v>30</v>
      </c>
      <c r="B5" s="10" t="str">
        <f>'[2]Names of Bidder'!C9</f>
        <v>…….. …… ………. ……….</v>
      </c>
      <c r="C5" s="266" t="s">
        <v>11</v>
      </c>
      <c r="D5" s="267"/>
    </row>
    <row r="6" spans="1:9" hidden="1">
      <c r="A6" s="56"/>
      <c r="B6" s="10" t="str">
        <f>'[2]Names of Bidder'!C10</f>
        <v>…….. …… ………. ……….</v>
      </c>
      <c r="C6" s="266" t="s">
        <v>12</v>
      </c>
      <c r="D6" s="267"/>
    </row>
    <row r="7" spans="1:9" hidden="1">
      <c r="A7" s="56"/>
      <c r="B7" s="10" t="str">
        <f>'[2]Names of Bidder'!C11</f>
        <v>…….. …… ………. ……….</v>
      </c>
      <c r="C7" s="266" t="s">
        <v>13</v>
      </c>
      <c r="D7" s="267"/>
    </row>
    <row r="8" spans="1:9" hidden="1">
      <c r="A8" s="57"/>
      <c r="B8" s="58"/>
      <c r="C8" s="267" t="s">
        <v>14</v>
      </c>
      <c r="D8" s="267"/>
    </row>
    <row r="9" spans="1:9" ht="30">
      <c r="A9" s="59" t="s">
        <v>15</v>
      </c>
      <c r="B9" s="273" t="s">
        <v>44</v>
      </c>
      <c r="C9" s="273"/>
      <c r="D9" s="59" t="s">
        <v>45</v>
      </c>
      <c r="I9" s="60"/>
    </row>
    <row r="10" spans="1:9" ht="33" customHeight="1">
      <c r="A10" s="61">
        <v>1</v>
      </c>
      <c r="B10" s="273" t="s">
        <v>46</v>
      </c>
      <c r="C10" s="273"/>
      <c r="D10" s="62"/>
    </row>
    <row r="11" spans="1:9" ht="43.5" customHeight="1">
      <c r="A11" s="61" t="s">
        <v>34</v>
      </c>
      <c r="B11" s="273" t="s">
        <v>47</v>
      </c>
      <c r="C11" s="273"/>
      <c r="D11" s="63">
        <f>'Sch-3A PART-A (Sch-Civil)'!N64</f>
        <v>533801.28555762721</v>
      </c>
    </row>
    <row r="12" spans="1:9" ht="43.5" customHeight="1">
      <c r="A12" s="61" t="s">
        <v>175</v>
      </c>
      <c r="B12" s="273" t="s">
        <v>176</v>
      </c>
      <c r="C12" s="273"/>
      <c r="D12" s="63">
        <f>'Sch-3B(Non Sch-Civil)'!L18</f>
        <v>0</v>
      </c>
    </row>
    <row r="13" spans="1:9" ht="43.5" customHeight="1">
      <c r="A13" s="61">
        <v>2</v>
      </c>
      <c r="B13" s="273" t="s">
        <v>122</v>
      </c>
      <c r="C13" s="273"/>
      <c r="D13" s="63">
        <f>SUM(D11:D12)</f>
        <v>533801.28555762721</v>
      </c>
    </row>
    <row r="14" spans="1:9">
      <c r="A14" s="64"/>
      <c r="D14" s="27"/>
    </row>
    <row r="15" spans="1:9">
      <c r="A15" s="64"/>
      <c r="D15" s="27"/>
    </row>
    <row r="16" spans="1:9" hidden="1">
      <c r="A16" s="64" t="s">
        <v>38</v>
      </c>
      <c r="B16" s="28" t="e">
        <v>#REF!</v>
      </c>
      <c r="C16" s="50" t="s">
        <v>39</v>
      </c>
      <c r="D16" s="68" t="e">
        <v>#REF!</v>
      </c>
    </row>
    <row r="17" spans="1:4" hidden="1">
      <c r="A17" s="65" t="s">
        <v>40</v>
      </c>
      <c r="B17" s="69" t="e">
        <v>#REF!</v>
      </c>
      <c r="C17" s="66" t="s">
        <v>41</v>
      </c>
      <c r="D17" s="68" t="e">
        <v>#REF!</v>
      </c>
    </row>
  </sheetData>
  <sheetProtection password="DC2B" sheet="1" objects="1" scenarios="1"/>
  <mergeCells count="14">
    <mergeCell ref="B13:C13"/>
    <mergeCell ref="C6:D6"/>
    <mergeCell ref="C7:D7"/>
    <mergeCell ref="C8:D8"/>
    <mergeCell ref="B9:C9"/>
    <mergeCell ref="B10:C10"/>
    <mergeCell ref="B11:C11"/>
    <mergeCell ref="B12:C12"/>
    <mergeCell ref="C5:D5"/>
    <mergeCell ref="A1:D1"/>
    <mergeCell ref="A2:D2"/>
    <mergeCell ref="A3:B3"/>
    <mergeCell ref="C3:D3"/>
    <mergeCell ref="C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4"/>
  <sheetViews>
    <sheetView zoomScaleNormal="100" workbookViewId="0">
      <selection activeCell="F14" sqref="F14"/>
    </sheetView>
  </sheetViews>
  <sheetFormatPr defaultRowHeight="18.75"/>
  <cols>
    <col min="1" max="1" width="11.5703125" style="32" customWidth="1"/>
    <col min="2" max="2" width="64.42578125" style="8" customWidth="1"/>
    <col min="3" max="3" width="19.7109375" style="8" customWidth="1"/>
    <col min="4" max="4" width="30.28515625" style="8" customWidth="1"/>
    <col min="5" max="5" width="11.5703125" style="8" bestFit="1" customWidth="1"/>
    <col min="6" max="6" width="12.42578125" style="8" bestFit="1" customWidth="1"/>
    <col min="7" max="7" width="9.140625" style="8"/>
    <col min="8" max="8" width="14.42578125" style="8" customWidth="1"/>
    <col min="9" max="9" width="19" style="8" bestFit="1" customWidth="1"/>
    <col min="10" max="16384" width="9.140625" style="8"/>
  </cols>
  <sheetData>
    <row r="1" spans="1:11" ht="26.25">
      <c r="A1" s="275" t="s">
        <v>28</v>
      </c>
      <c r="B1" s="275"/>
      <c r="C1" s="275"/>
      <c r="D1" s="275"/>
      <c r="E1" s="7"/>
      <c r="F1" s="7"/>
      <c r="G1" s="7"/>
      <c r="H1" s="7"/>
      <c r="I1" s="7"/>
      <c r="J1" s="7"/>
      <c r="K1" s="7"/>
    </row>
    <row r="2" spans="1:11" ht="23.25">
      <c r="A2" s="276" t="s">
        <v>42</v>
      </c>
      <c r="B2" s="276"/>
      <c r="C2" s="276"/>
      <c r="D2" s="276"/>
    </row>
    <row r="3" spans="1:11" ht="15">
      <c r="A3" s="267"/>
      <c r="B3" s="267"/>
      <c r="C3" s="267" t="s">
        <v>7</v>
      </c>
      <c r="D3" s="267"/>
    </row>
    <row r="4" spans="1:11" ht="15" hidden="1">
      <c r="A4" s="9" t="s">
        <v>29</v>
      </c>
      <c r="B4" s="10" t="e">
        <f>'[2]Names of Bidder'!C8</f>
        <v>#REF!</v>
      </c>
      <c r="C4" s="5" t="s">
        <v>9</v>
      </c>
      <c r="D4" s="5"/>
    </row>
    <row r="5" spans="1:11" ht="15" hidden="1">
      <c r="A5" s="9" t="s">
        <v>30</v>
      </c>
      <c r="B5" s="10" t="str">
        <f>'[2]Names of Bidder'!C9</f>
        <v>…….. …… ………. ……….</v>
      </c>
      <c r="C5" s="5" t="s">
        <v>11</v>
      </c>
      <c r="D5" s="5"/>
    </row>
    <row r="6" spans="1:11" ht="18" hidden="1">
      <c r="A6" s="11"/>
      <c r="B6" s="10" t="str">
        <f>'[2]Names of Bidder'!C10</f>
        <v>…….. …… ………. ……….</v>
      </c>
      <c r="C6" s="5" t="s">
        <v>12</v>
      </c>
      <c r="D6" s="5"/>
    </row>
    <row r="7" spans="1:11" ht="18" hidden="1">
      <c r="A7" s="11"/>
      <c r="B7" s="10" t="str">
        <f>'[2]Names of Bidder'!C11</f>
        <v>…….. …… ………. ……….</v>
      </c>
      <c r="C7" s="5" t="s">
        <v>13</v>
      </c>
      <c r="D7" s="5"/>
    </row>
    <row r="8" spans="1:11" ht="15" hidden="1">
      <c r="A8" s="277"/>
      <c r="B8" s="277"/>
      <c r="C8" s="5" t="s">
        <v>14</v>
      </c>
      <c r="D8" s="5"/>
    </row>
    <row r="9" spans="1:11" s="15" customFormat="1" ht="33" customHeight="1">
      <c r="A9" s="13" t="s">
        <v>15</v>
      </c>
      <c r="B9" s="274" t="s">
        <v>31</v>
      </c>
      <c r="C9" s="274"/>
      <c r="D9" s="14" t="s">
        <v>32</v>
      </c>
    </row>
    <row r="10" spans="1:11" s="15" customFormat="1" ht="33" customHeight="1">
      <c r="A10" s="13"/>
      <c r="B10" s="283" t="s">
        <v>33</v>
      </c>
      <c r="C10" s="283"/>
      <c r="D10" s="14"/>
    </row>
    <row r="11" spans="1:11" ht="33" customHeight="1">
      <c r="A11" s="17" t="s">
        <v>34</v>
      </c>
      <c r="B11" s="284" t="s">
        <v>52</v>
      </c>
      <c r="C11" s="284"/>
      <c r="D11" s="12"/>
    </row>
    <row r="12" spans="1:11" ht="45" customHeight="1">
      <c r="A12" s="17"/>
      <c r="B12" s="285" t="s">
        <v>185</v>
      </c>
      <c r="C12" s="285"/>
      <c r="D12" s="18">
        <f>'Sch-3A PART-A (Sch-Civil)'!M63</f>
        <v>2965562.6975423722</v>
      </c>
      <c r="E12" s="19"/>
    </row>
    <row r="13" spans="1:11" ht="45" customHeight="1">
      <c r="A13" s="17" t="s">
        <v>175</v>
      </c>
      <c r="B13" s="284" t="s">
        <v>177</v>
      </c>
      <c r="C13" s="284"/>
      <c r="D13" s="18"/>
      <c r="E13" s="19"/>
    </row>
    <row r="14" spans="1:11" ht="45" customHeight="1">
      <c r="A14" s="17"/>
      <c r="B14" s="285" t="s">
        <v>186</v>
      </c>
      <c r="C14" s="285"/>
      <c r="D14" s="18">
        <f>'Sch-3B(Non Sch-Civil)'!K18</f>
        <v>0</v>
      </c>
      <c r="E14" s="19"/>
    </row>
    <row r="15" spans="1:11" ht="48" customHeight="1">
      <c r="A15" s="17"/>
      <c r="B15" s="286" t="s">
        <v>35</v>
      </c>
      <c r="C15" s="287"/>
      <c r="D15" s="20">
        <f>D12+D14</f>
        <v>2965562.6975423722</v>
      </c>
      <c r="E15" s="19"/>
      <c r="I15" s="81"/>
    </row>
    <row r="16" spans="1:11" ht="36" customHeight="1">
      <c r="A16" s="17"/>
      <c r="B16" s="278"/>
      <c r="C16" s="279"/>
      <c r="D16" s="18"/>
      <c r="E16" s="19"/>
    </row>
    <row r="17" spans="1:9" ht="41.25" customHeight="1">
      <c r="A17" s="21">
        <v>2</v>
      </c>
      <c r="B17" s="280" t="s">
        <v>36</v>
      </c>
      <c r="C17" s="281"/>
      <c r="D17" s="20">
        <f>'Sch5 Taxes'!D13</f>
        <v>533801.28555762721</v>
      </c>
    </row>
    <row r="18" spans="1:9" ht="37.5" customHeight="1">
      <c r="A18" s="17"/>
      <c r="B18" s="22"/>
      <c r="C18" s="23"/>
      <c r="D18" s="18"/>
    </row>
    <row r="19" spans="1:9" ht="33" customHeight="1">
      <c r="A19" s="17"/>
      <c r="B19" s="282" t="s">
        <v>37</v>
      </c>
      <c r="C19" s="282"/>
      <c r="D19" s="71">
        <f>SUM(D15,D17)</f>
        <v>3499363.9830999994</v>
      </c>
    </row>
    <row r="20" spans="1:9" ht="18">
      <c r="A20" s="24"/>
      <c r="B20" s="25"/>
      <c r="C20" s="25"/>
      <c r="D20" s="25"/>
      <c r="I20" s="19"/>
    </row>
    <row r="21" spans="1:9" ht="18">
      <c r="A21" s="26"/>
    </row>
    <row r="22" spans="1:9" ht="18" hidden="1">
      <c r="A22" s="26" t="s">
        <v>38</v>
      </c>
      <c r="B22" s="28" t="e">
        <v>#REF!</v>
      </c>
      <c r="C22" s="29" t="s">
        <v>39</v>
      </c>
      <c r="D22" s="70" t="e">
        <v>#REF!</v>
      </c>
    </row>
    <row r="23" spans="1:9" ht="18" hidden="1">
      <c r="A23" s="30" t="s">
        <v>40</v>
      </c>
      <c r="B23" s="69" t="e">
        <v>#REF!</v>
      </c>
      <c r="C23" s="31" t="s">
        <v>41</v>
      </c>
      <c r="D23" s="70" t="e">
        <v>#REF!</v>
      </c>
    </row>
    <row r="24" spans="1:9" hidden="1"/>
  </sheetData>
  <sheetProtection password="DC2B" sheet="1" objects="1" scenarios="1"/>
  <mergeCells count="15">
    <mergeCell ref="B16:C16"/>
    <mergeCell ref="B17:C17"/>
    <mergeCell ref="B19:C19"/>
    <mergeCell ref="B10:C10"/>
    <mergeCell ref="B11:C11"/>
    <mergeCell ref="B12:C12"/>
    <mergeCell ref="B15:C15"/>
    <mergeCell ref="B14:C14"/>
    <mergeCell ref="B13:C13"/>
    <mergeCell ref="B9:C9"/>
    <mergeCell ref="A1:D1"/>
    <mergeCell ref="A2:D2"/>
    <mergeCell ref="A3:B3"/>
    <mergeCell ref="C3:D3"/>
    <mergeCell ref="A8:B8"/>
  </mergeCells>
  <printOptions horizontalCentered="1" verticalCentered="1"/>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vt:lpstr>
      <vt:lpstr>BASICS</vt:lpstr>
      <vt:lpstr>Name of Bidder</vt:lpstr>
      <vt:lpstr>Sch-3A PART-A (Sch-Civil)</vt:lpstr>
      <vt:lpstr>Sch-3B(Non Sch-Civil)</vt:lpstr>
      <vt:lpstr>Sch5 Taxes</vt:lpstr>
      <vt:lpstr>Sch6 Summary</vt:lpstr>
      <vt:lpstr>'Sch-3A PART-A (Sch-Civil)'!Print_Area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2025-12-18T09:58:11Z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2025-07-18T07:51:22Z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ad618bba-b910-42bd-b312-bdf6486f5360</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