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39.xml" ContentType="application/vnd.ms-excel.controlproperties+xml"/>
  <Override PartName="/xl/drawings/drawing10.xml" ContentType="application/vnd.openxmlformats-officedocument.drawing+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drawings/drawing12.xml" ContentType="application/vnd.openxmlformats-officedocument.drawing+xml"/>
  <Override PartName="/xl/ctrlProps/ctrlProp42.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updateLinks="never" codeName="ThisWorkbook" defaultThemeVersion="124226"/>
  <mc:AlternateContent xmlns:mc="http://schemas.openxmlformats.org/markup-compatibility/2006">
    <mc:Choice Requires="x15">
      <x15ac:absPath xmlns:x15ac="http://schemas.microsoft.com/office/spreadsheetml/2010/11/ac" url="D:\Vikash Chandra\RTM\TW03 Pang - Kaithal\Bidding Document TW03 _ Pang _ Kaithal\"/>
    </mc:Choice>
  </mc:AlternateContent>
  <xr:revisionPtr revIDLastSave="0" documentId="8_{FEA04982-9BCF-4877-8D83-99A7B385179F}" xr6:coauthVersionLast="47" xr6:coauthVersionMax="47" xr10:uidLastSave="{00000000-0000-0000-0000-000000000000}"/>
  <bookViews>
    <workbookView xWindow="-120" yWindow="-120" windowWidth="29040" windowHeight="15720" tabRatio="781" firstSheet="14" activeTab="28" xr2:uid="{00000000-000D-0000-FFFF-FFFF00000000}"/>
  </bookViews>
  <sheets>
    <sheet name="Basic" sheetId="1" state="hidden" r:id="rId1"/>
    <sheet name="Cover" sheetId="2" r:id="rId2"/>
    <sheet name="Names of Bidder" sheetId="3" r:id="rId3"/>
    <sheet name="Attach 3(JV)" sheetId="4" r:id="rId4"/>
    <sheet name="Attach-3 (QR)" sheetId="5" r:id="rId5"/>
    <sheet name="Attach QR" sheetId="31" r:id="rId6"/>
    <sheet name="Attach 4" sheetId="6" r:id="rId7"/>
    <sheet name="Attach 4 (A)" sheetId="7" r:id="rId8"/>
    <sheet name="Attach 4 (B)" sheetId="8" r:id="rId9"/>
    <sheet name="Attach 5" sheetId="9" r:id="rId10"/>
    <sheet name="Attach 5A" sheetId="10" r:id="rId11"/>
    <sheet name="Attach 5B" sheetId="11" state="hidden" r:id="rId12"/>
    <sheet name="Attach 6" sheetId="12" r:id="rId13"/>
    <sheet name="Attach 7" sheetId="13" r:id="rId14"/>
    <sheet name="Attach 9" sheetId="14" r:id="rId15"/>
    <sheet name="Attach 10" sheetId="15" r:id="rId16"/>
    <sheet name="Attach 11" sheetId="16" r:id="rId17"/>
    <sheet name="Attach 12" sheetId="17" r:id="rId18"/>
    <sheet name="Attach 13" sheetId="18" r:id="rId19"/>
    <sheet name="Attach 14" sheetId="19" r:id="rId20"/>
    <sheet name="Attach 14-IP" sheetId="20" state="hidden" r:id="rId21"/>
    <sheet name="Attach 15" sheetId="21" r:id="rId22"/>
    <sheet name="Attach 16" sheetId="22" r:id="rId23"/>
    <sheet name="Attach 17" sheetId="23" r:id="rId24"/>
    <sheet name="Attach 18" sheetId="24" r:id="rId25"/>
    <sheet name="Attach-20" sheetId="26" state="hidden" r:id="rId26"/>
    <sheet name="Attach 25" sheetId="27" state="hidden" r:id="rId27"/>
    <sheet name="Attach 19" sheetId="25" r:id="rId28"/>
    <sheet name="Bid Form 1st Envelope " sheetId="28" r:id="rId29"/>
    <sheet name="N to W" sheetId="29" state="hidden" r:id="rId30"/>
    <sheet name="Sheet1" sheetId="30" state="hidden" r:id="rId31"/>
  </sheets>
  <externalReferences>
    <externalReference r:id="rId32"/>
    <externalReference r:id="rId33"/>
    <externalReference r:id="rId34"/>
    <externalReference r:id="rId35"/>
    <externalReference r:id="rId36"/>
  </externalReferences>
  <definedNames>
    <definedName name="\A" localSheetId="23">#REF!</definedName>
    <definedName name="\A" localSheetId="26">#REF!</definedName>
    <definedName name="\A" localSheetId="11">#REF!</definedName>
    <definedName name="\A" localSheetId="4">#REF!</definedName>
    <definedName name="\A">#REF!</definedName>
    <definedName name="\aa" localSheetId="26">#REF!</definedName>
    <definedName name="\aa" localSheetId="11">#REF!</definedName>
    <definedName name="\aa">#REF!</definedName>
    <definedName name="\B" localSheetId="23">#REF!</definedName>
    <definedName name="\B" localSheetId="26">#REF!</definedName>
    <definedName name="\B" localSheetId="11">#REF!</definedName>
    <definedName name="\B" localSheetId="4">#REF!</definedName>
    <definedName name="\B">#REF!</definedName>
    <definedName name="\C" localSheetId="23">#REF!</definedName>
    <definedName name="\C" localSheetId="26">#REF!</definedName>
    <definedName name="\C" localSheetId="11">#REF!</definedName>
    <definedName name="\C" localSheetId="4">#REF!</definedName>
    <definedName name="\C">#REF!</definedName>
    <definedName name="\M" localSheetId="26">#REF!</definedName>
    <definedName name="\M" localSheetId="11">#REF!</definedName>
    <definedName name="\M" localSheetId="4">#REF!</definedName>
    <definedName name="\M">#REF!</definedName>
    <definedName name="\N" localSheetId="26">#REF!</definedName>
    <definedName name="\N" localSheetId="11">#REF!</definedName>
    <definedName name="\N" localSheetId="4">#REF!</definedName>
    <definedName name="\N">#REF!</definedName>
    <definedName name="\P" localSheetId="26">#REF!</definedName>
    <definedName name="\P" localSheetId="11">#REF!</definedName>
    <definedName name="\P" localSheetId="4">#REF!</definedName>
    <definedName name="\P">#REF!</definedName>
    <definedName name="\R" localSheetId="26">#REF!</definedName>
    <definedName name="\R" localSheetId="11">#REF!</definedName>
    <definedName name="\R" localSheetId="4">#REF!</definedName>
    <definedName name="\R">#REF!</definedName>
    <definedName name="\U" localSheetId="26">#REF!</definedName>
    <definedName name="\U" localSheetId="11">#REF!</definedName>
    <definedName name="\U" localSheetId="4">#REF!</definedName>
    <definedName name="\U">#REF!</definedName>
    <definedName name="\V" localSheetId="26">#REF!</definedName>
    <definedName name="\V" localSheetId="11">#REF!</definedName>
    <definedName name="\V" localSheetId="4">#REF!</definedName>
    <definedName name="\V">#REF!</definedName>
    <definedName name="\x" localSheetId="26">#REF!</definedName>
    <definedName name="\x" localSheetId="11">#REF!</definedName>
    <definedName name="\x">#REF!</definedName>
    <definedName name="ab" localSheetId="26">#REF!</definedName>
    <definedName name="ab" localSheetId="11">#REF!</definedName>
    <definedName name="ab" localSheetId="4">#REF!</definedName>
    <definedName name="ab">#REF!</definedName>
    <definedName name="biddername" localSheetId="26">#REF!</definedName>
    <definedName name="biddername" localSheetId="11">#REF!</definedName>
    <definedName name="biddername">#REF!</definedName>
    <definedName name="BL2A" localSheetId="26">#REF!</definedName>
    <definedName name="BL2A" localSheetId="11">#REF!</definedName>
    <definedName name="BL2A" localSheetId="5">'Attach QR'!$J$458</definedName>
    <definedName name="BL2A" localSheetId="4">'Attach-3 (QR)'!$J$331</definedName>
    <definedName name="BL2A">#REF!</definedName>
    <definedName name="BL2A2" localSheetId="26">#REF!</definedName>
    <definedName name="BL2A2" localSheetId="11">#REF!</definedName>
    <definedName name="BL2A2" localSheetId="5">'Attach QR'!$J$459</definedName>
    <definedName name="BL2A2" localSheetId="4">'Attach-3 (QR)'!#REF!</definedName>
    <definedName name="BL2A2">#REF!</definedName>
    <definedName name="BL2AA" localSheetId="26">#REF!</definedName>
    <definedName name="BL2AA" localSheetId="11">#REF!</definedName>
    <definedName name="BL2AA" localSheetId="5">'Attach QR'!$J$458</definedName>
    <definedName name="BL2AA" localSheetId="4">'Attach-3 (QR)'!$J$331</definedName>
    <definedName name="BL2AA">#REF!</definedName>
    <definedName name="BL2AAA" localSheetId="23">'[1]Attach QR'!$J$785</definedName>
    <definedName name="BL2AAA" localSheetId="26">#REF!</definedName>
    <definedName name="BL2AAA" localSheetId="11">#REF!</definedName>
    <definedName name="BL2AAA" localSheetId="5">'Attach QR'!$J$460</definedName>
    <definedName name="BL2AAA" localSheetId="4">'Attach-3 (QR)'!#REF!</definedName>
    <definedName name="BL2AAA">#REF!</definedName>
    <definedName name="BL2B" localSheetId="26">#REF!</definedName>
    <definedName name="BL2B" localSheetId="11">#REF!</definedName>
    <definedName name="BL2B" localSheetId="5">'Attach QR'!$K$458</definedName>
    <definedName name="BL2B" localSheetId="4">'Attach-3 (QR)'!$K$331</definedName>
    <definedName name="BL2B">#REF!</definedName>
    <definedName name="BL2BB" localSheetId="26">#REF!</definedName>
    <definedName name="BL2BB" localSheetId="11">#REF!</definedName>
    <definedName name="BL2BB" localSheetId="5">'Attach QR'!$K$459</definedName>
    <definedName name="BL2BB" localSheetId="4">'Attach-3 (QR)'!#REF!</definedName>
    <definedName name="BL2BB">#REF!</definedName>
    <definedName name="BL2BBB" localSheetId="23">'[1]Attach QR'!$K$785</definedName>
    <definedName name="BL2BBB" localSheetId="26">#REF!</definedName>
    <definedName name="BL2BBB" localSheetId="11">#REF!</definedName>
    <definedName name="BL2BBB" localSheetId="5">'Attach QR'!$K$460</definedName>
    <definedName name="BL2BBB" localSheetId="4">'Attach-3 (QR)'!#REF!</definedName>
    <definedName name="BL2BBB">#REF!</definedName>
    <definedName name="BL2C" localSheetId="26">#REF!</definedName>
    <definedName name="BL2C" localSheetId="11">#REF!</definedName>
    <definedName name="BL2C" localSheetId="5">'Attach QR'!$L$458</definedName>
    <definedName name="BL2C" localSheetId="4">'Attach-3 (QR)'!$L$331</definedName>
    <definedName name="BL2C">#REF!</definedName>
    <definedName name="BL2CC" localSheetId="26">#REF!</definedName>
    <definedName name="BL2CC" localSheetId="11">#REF!</definedName>
    <definedName name="BL2CC" localSheetId="5">'Attach QR'!$L$459</definedName>
    <definedName name="BL2CC" localSheetId="4">'Attach-3 (QR)'!#REF!</definedName>
    <definedName name="BL2CC">#REF!</definedName>
    <definedName name="BL2CCC" localSheetId="23">'[1]Attach QR'!$L$785</definedName>
    <definedName name="BL2CCC" localSheetId="26">#REF!</definedName>
    <definedName name="BL2CCC" localSheetId="11">#REF!</definedName>
    <definedName name="BL2CCC" localSheetId="5">'Attach QR'!$L$460</definedName>
    <definedName name="BL2CCC" localSheetId="4">'Attach-3 (QR)'!#REF!</definedName>
    <definedName name="BL2CCC">#REF!</definedName>
    <definedName name="BL3A" localSheetId="26">#REF!</definedName>
    <definedName name="BL3A" localSheetId="11">#REF!</definedName>
    <definedName name="BL3A" localSheetId="5">'Attach QR'!$J$461</definedName>
    <definedName name="BL3A" localSheetId="4">'Attach-3 (QR)'!$J$332</definedName>
    <definedName name="BL3A">#REF!</definedName>
    <definedName name="BL3AA" localSheetId="26">#REF!</definedName>
    <definedName name="BL3AA" localSheetId="11">#REF!</definedName>
    <definedName name="BL3AA" localSheetId="5">'Attach QR'!$J$462</definedName>
    <definedName name="BL3AA" localSheetId="4">'Attach-3 (QR)'!#REF!</definedName>
    <definedName name="BL3AA">#REF!</definedName>
    <definedName name="BL3AAA" localSheetId="23">'[1]Attach QR'!$J$788</definedName>
    <definedName name="BL3AAA" localSheetId="26">#REF!</definedName>
    <definedName name="BL3AAA" localSheetId="11">#REF!</definedName>
    <definedName name="BL3AAA" localSheetId="5">'Attach QR'!$J$463</definedName>
    <definedName name="BL3AAA" localSheetId="4">'Attach-3 (QR)'!#REF!</definedName>
    <definedName name="BL3AAA">#REF!</definedName>
    <definedName name="BL3B" localSheetId="26">#REF!</definedName>
    <definedName name="BL3B" localSheetId="11">#REF!</definedName>
    <definedName name="BL3B" localSheetId="5">'Attach QR'!$K$461</definedName>
    <definedName name="BL3B" localSheetId="4">'Attach-3 (QR)'!$K$332</definedName>
    <definedName name="BL3B">#REF!</definedName>
    <definedName name="BL3BB" localSheetId="26">#REF!</definedName>
    <definedName name="BL3BB" localSheetId="11">#REF!</definedName>
    <definedName name="BL3BB" localSheetId="5">'Attach QR'!$K$462</definedName>
    <definedName name="BL3BB" localSheetId="4">'Attach-3 (QR)'!#REF!</definedName>
    <definedName name="BL3BB">#REF!</definedName>
    <definedName name="BL3BBB" localSheetId="23">'[1]Attach QR'!$K$788</definedName>
    <definedName name="BL3BBB" localSheetId="26">#REF!</definedName>
    <definedName name="BL3BBB" localSheetId="11">#REF!</definedName>
    <definedName name="BL3BBB" localSheetId="5">'Attach QR'!$K$463</definedName>
    <definedName name="BL3BBB" localSheetId="4">'Attach-3 (QR)'!#REF!</definedName>
    <definedName name="BL3BBB">#REF!</definedName>
    <definedName name="BL3C" localSheetId="26">#REF!</definedName>
    <definedName name="BL3C" localSheetId="11">#REF!</definedName>
    <definedName name="BL3C" localSheetId="5">'Attach QR'!$L$461</definedName>
    <definedName name="BL3C" localSheetId="4">'Attach-3 (QR)'!$L$332</definedName>
    <definedName name="BL3C">#REF!</definedName>
    <definedName name="BL3CC" localSheetId="26">#REF!</definedName>
    <definedName name="BL3CC" localSheetId="11">#REF!</definedName>
    <definedName name="BL3CC" localSheetId="5">'Attach QR'!$L$462</definedName>
    <definedName name="BL3CC" localSheetId="4">'Attach-3 (QR)'!#REF!</definedName>
    <definedName name="BL3CC">#REF!</definedName>
    <definedName name="BL3CCC" localSheetId="23">'[1]Attach QR'!$L$788</definedName>
    <definedName name="BL3CCC" localSheetId="26">#REF!</definedName>
    <definedName name="BL3CCC" localSheetId="11">#REF!</definedName>
    <definedName name="BL3CCC" localSheetId="5">'Attach QR'!$L$463</definedName>
    <definedName name="BL3CCC" localSheetId="4">'Attach-3 (QR)'!#REF!</definedName>
    <definedName name="BL3CCC">#REF!</definedName>
    <definedName name="BL4A" localSheetId="26">#REF!</definedName>
    <definedName name="BL4A" localSheetId="11">#REF!</definedName>
    <definedName name="BL4A" localSheetId="5">'Attach QR'!$J$464</definedName>
    <definedName name="BL4A" localSheetId="4">'Attach-3 (QR)'!$J$333</definedName>
    <definedName name="BL4A">#REF!</definedName>
    <definedName name="BL4AA" localSheetId="26">#REF!</definedName>
    <definedName name="BL4AA" localSheetId="11">#REF!</definedName>
    <definedName name="BL4AA" localSheetId="5">'Attach QR'!$J$465</definedName>
    <definedName name="BL4AA" localSheetId="4">'Attach-3 (QR)'!#REF!</definedName>
    <definedName name="BL4AA">#REF!</definedName>
    <definedName name="BL4AAA" localSheetId="23">'[1]Attach QR'!$J$791</definedName>
    <definedName name="BL4AAA" localSheetId="26">#REF!</definedName>
    <definedName name="BL4AAA" localSheetId="11">#REF!</definedName>
    <definedName name="BL4AAA" localSheetId="5">'Attach QR'!$J$466</definedName>
    <definedName name="BL4AAA" localSheetId="4">'Attach-3 (QR)'!#REF!</definedName>
    <definedName name="BL4AAA">#REF!</definedName>
    <definedName name="BL4B" localSheetId="26">#REF!</definedName>
    <definedName name="BL4B" localSheetId="11">#REF!</definedName>
    <definedName name="BL4B" localSheetId="5">'Attach QR'!$K$464</definedName>
    <definedName name="BL4B" localSheetId="4">'Attach-3 (QR)'!$K$333</definedName>
    <definedName name="BL4B">#REF!</definedName>
    <definedName name="BL4BB" localSheetId="26">#REF!</definedName>
    <definedName name="BL4BB" localSheetId="11">#REF!</definedName>
    <definedName name="BL4BB" localSheetId="5">'Attach QR'!$K$465</definedName>
    <definedName name="BL4BB" localSheetId="4">'Attach-3 (QR)'!#REF!</definedName>
    <definedName name="BL4BB">#REF!</definedName>
    <definedName name="BL4BBB" localSheetId="23">'[1]Attach QR'!$K$791</definedName>
    <definedName name="BL4BBB" localSheetId="26">#REF!</definedName>
    <definedName name="BL4BBB" localSheetId="11">#REF!</definedName>
    <definedName name="BL4BBB" localSheetId="5">'Attach QR'!$K$466</definedName>
    <definedName name="BL4BBB" localSheetId="4">'Attach-3 (QR)'!#REF!</definedName>
    <definedName name="BL4BBB">#REF!</definedName>
    <definedName name="BL4C" localSheetId="26">#REF!</definedName>
    <definedName name="BL4C" localSheetId="11">#REF!</definedName>
    <definedName name="BL4C" localSheetId="5">'Attach QR'!$L$464</definedName>
    <definedName name="BL4C" localSheetId="4">'Attach-3 (QR)'!$L$333</definedName>
    <definedName name="BL4C">#REF!</definedName>
    <definedName name="BL4CC" localSheetId="26">#REF!</definedName>
    <definedName name="BL4CC" localSheetId="11">#REF!</definedName>
    <definedName name="BL4CC" localSheetId="5">'Attach QR'!$L$465</definedName>
    <definedName name="BL4CC" localSheetId="4">'Attach-3 (QR)'!#REF!</definedName>
    <definedName name="BL4CC">#REF!</definedName>
    <definedName name="BL4CCC" localSheetId="23">'[1]Attach QR'!$L$791</definedName>
    <definedName name="BL4CCC" localSheetId="26">#REF!</definedName>
    <definedName name="BL4CCC" localSheetId="11">#REF!</definedName>
    <definedName name="BL4CCC" localSheetId="5">'Attach QR'!$L$466</definedName>
    <definedName name="BL4CCC" localSheetId="4">'Attach-3 (QR)'!#REF!</definedName>
    <definedName name="BL4CCC">#REF!</definedName>
    <definedName name="BL5A" localSheetId="26">#REF!</definedName>
    <definedName name="BL5A" localSheetId="11">#REF!</definedName>
    <definedName name="BL5A" localSheetId="5">'Attach QR'!$J$467</definedName>
    <definedName name="BL5A" localSheetId="4">'Attach-3 (QR)'!$J$334</definedName>
    <definedName name="BL5A">#REF!</definedName>
    <definedName name="BL5AA" localSheetId="26">#REF!</definedName>
    <definedName name="BL5AA" localSheetId="11">#REF!</definedName>
    <definedName name="BL5AA" localSheetId="5">'Attach QR'!$J$468</definedName>
    <definedName name="BL5AA" localSheetId="4">'Attach-3 (QR)'!#REF!</definedName>
    <definedName name="BL5AA">#REF!</definedName>
    <definedName name="BL5AAA" localSheetId="23">'[1]Attach QR'!$J$794</definedName>
    <definedName name="BL5AAA" localSheetId="26">#REF!</definedName>
    <definedName name="BL5AAA" localSheetId="11">#REF!</definedName>
    <definedName name="BL5AAA" localSheetId="5">'Attach QR'!$J$469</definedName>
    <definedName name="BL5AAA" localSheetId="4">'Attach-3 (QR)'!#REF!</definedName>
    <definedName name="BL5AAA">#REF!</definedName>
    <definedName name="BL5B" localSheetId="26">#REF!</definedName>
    <definedName name="BL5B" localSheetId="11">#REF!</definedName>
    <definedName name="BL5B" localSheetId="5">'Attach QR'!$K$467</definedName>
    <definedName name="BL5B" localSheetId="4">'Attach-3 (QR)'!$K$334</definedName>
    <definedName name="BL5B">#REF!</definedName>
    <definedName name="BL5BB" localSheetId="26">#REF!</definedName>
    <definedName name="BL5BB" localSheetId="11">#REF!</definedName>
    <definedName name="BL5BB" localSheetId="5">'Attach QR'!$K$468</definedName>
    <definedName name="BL5BB" localSheetId="4">'Attach-3 (QR)'!#REF!</definedName>
    <definedName name="BL5BB">#REF!</definedName>
    <definedName name="BL5BBB" localSheetId="23">'[1]Attach QR'!$K$794</definedName>
    <definedName name="BL5BBB" localSheetId="26">#REF!</definedName>
    <definedName name="BL5BBB" localSheetId="11">#REF!</definedName>
    <definedName name="BL5BBB" localSheetId="5">'Attach QR'!$K$469</definedName>
    <definedName name="BL5BBB" localSheetId="4">'Attach-3 (QR)'!#REF!</definedName>
    <definedName name="BL5BBB">#REF!</definedName>
    <definedName name="BL5C" localSheetId="26">#REF!</definedName>
    <definedName name="BL5C" localSheetId="11">#REF!</definedName>
    <definedName name="BL5C" localSheetId="5">'Attach QR'!$L$467</definedName>
    <definedName name="BL5C" localSheetId="4">'Attach-3 (QR)'!$L$334</definedName>
    <definedName name="BL5C">#REF!</definedName>
    <definedName name="BL5CC" localSheetId="26">#REF!</definedName>
    <definedName name="BL5CC" localSheetId="11">#REF!</definedName>
    <definedName name="BL5CC" localSheetId="5">'Attach QR'!$L$468</definedName>
    <definedName name="BL5CC" localSheetId="4">'Attach-3 (QR)'!#REF!</definedName>
    <definedName name="BL5CC">#REF!</definedName>
    <definedName name="BL5CCC" localSheetId="23">'[1]Attach QR'!$L$794</definedName>
    <definedName name="BL5CCC" localSheetId="26">#REF!</definedName>
    <definedName name="BL5CCC" localSheetId="11">#REF!</definedName>
    <definedName name="BL5CCC" localSheetId="5">'Attach QR'!$L$469</definedName>
    <definedName name="BL5CCC" localSheetId="4">'Attach-3 (QR)'!#REF!</definedName>
    <definedName name="BL5CCC">#REF!</definedName>
    <definedName name="CAPA1" localSheetId="26">#REF!</definedName>
    <definedName name="CAPA1" localSheetId="11">#REF!</definedName>
    <definedName name="CAPA1" localSheetId="5">'Attach QR'!#REF!</definedName>
    <definedName name="CAPA1" localSheetId="4">'Attach-3 (QR)'!#REF!</definedName>
    <definedName name="CAPA1">#REF!</definedName>
    <definedName name="CAPA11" localSheetId="26">#REF!</definedName>
    <definedName name="CAPA11" localSheetId="11">#REF!</definedName>
    <definedName name="CAPA11" localSheetId="5">'Attach QR'!#REF!</definedName>
    <definedName name="CAPA11" localSheetId="4">'Attach-3 (QR)'!#REF!</definedName>
    <definedName name="CAPA11">#REF!</definedName>
    <definedName name="CAPA111" localSheetId="23">'[1]Attach QR'!$F$505</definedName>
    <definedName name="CAPA111" localSheetId="26">#REF!</definedName>
    <definedName name="CAPA111" localSheetId="11">#REF!</definedName>
    <definedName name="CAPA111" localSheetId="5">'Attach QR'!#REF!</definedName>
    <definedName name="CAPA111" localSheetId="4">'Attach-3 (QR)'!#REF!</definedName>
    <definedName name="CAPA111">#REF!</definedName>
    <definedName name="CAPA2" localSheetId="26">#REF!</definedName>
    <definedName name="CAPA2" localSheetId="11">#REF!</definedName>
    <definedName name="CAPA2" localSheetId="5">'Attach QR'!#REF!</definedName>
    <definedName name="CAPA2" localSheetId="4">'Attach-3 (QR)'!#REF!</definedName>
    <definedName name="CAPA2">#REF!</definedName>
    <definedName name="CAPA22" localSheetId="26">#REF!</definedName>
    <definedName name="CAPA22" localSheetId="11">#REF!</definedName>
    <definedName name="CAPA22" localSheetId="5">'Attach QR'!#REF!</definedName>
    <definedName name="CAPA22" localSheetId="4">'Attach-3 (QR)'!#REF!</definedName>
    <definedName name="CAPA22">#REF!</definedName>
    <definedName name="CAPA222" localSheetId="23">'[1]Attach QR'!$I$505</definedName>
    <definedName name="CAPA222" localSheetId="26">#REF!</definedName>
    <definedName name="CAPA222" localSheetId="11">#REF!</definedName>
    <definedName name="CAPA222" localSheetId="5">'Attach QR'!#REF!</definedName>
    <definedName name="CAPA222" localSheetId="4">'Attach-3 (QR)'!#REF!</definedName>
    <definedName name="CAPA222">#REF!</definedName>
    <definedName name="CAPA3" localSheetId="26">#REF!</definedName>
    <definedName name="CAPA3" localSheetId="11">#REF!</definedName>
    <definedName name="CAPA3" localSheetId="5">'Attach QR'!#REF!</definedName>
    <definedName name="CAPA3" localSheetId="4">'Attach-3 (QR)'!#REF!</definedName>
    <definedName name="CAPA3">#REF!</definedName>
    <definedName name="CAPA33" localSheetId="26">#REF!</definedName>
    <definedName name="CAPA33" localSheetId="11">#REF!</definedName>
    <definedName name="CAPA33" localSheetId="5">'Attach QR'!#REF!</definedName>
    <definedName name="CAPA33" localSheetId="4">'Attach-3 (QR)'!#REF!</definedName>
    <definedName name="CAPA33">#REF!</definedName>
    <definedName name="CAPA333" localSheetId="23">'[1]Attach QR'!$G$651</definedName>
    <definedName name="CAPA333" localSheetId="26">#REF!</definedName>
    <definedName name="CAPA333" localSheetId="11">#REF!</definedName>
    <definedName name="CAPA333" localSheetId="5">'Attach QR'!#REF!</definedName>
    <definedName name="CAPA333" localSheetId="4">'Attach-3 (QR)'!#REF!</definedName>
    <definedName name="CAPA333">#REF!</definedName>
    <definedName name="CAPA4" localSheetId="26">#REF!</definedName>
    <definedName name="CAPA4" localSheetId="11">#REF!</definedName>
    <definedName name="CAPA4" localSheetId="5">'Attach QR'!#REF!</definedName>
    <definedName name="CAPA4" localSheetId="4">'Attach-3 (QR)'!#REF!</definedName>
    <definedName name="CAPA4">#REF!</definedName>
    <definedName name="CAPA44" localSheetId="26">#REF!</definedName>
    <definedName name="CAPA44" localSheetId="11">#REF!</definedName>
    <definedName name="CAPA44" localSheetId="5">'Attach QR'!#REF!</definedName>
    <definedName name="CAPA44" localSheetId="4">'Attach-3 (QR)'!#REF!</definedName>
    <definedName name="CAPA44">#REF!</definedName>
    <definedName name="CAPA444" localSheetId="23">'[1]Attach QR'!$I$651</definedName>
    <definedName name="CAPA444" localSheetId="26">#REF!</definedName>
    <definedName name="CAPA444" localSheetId="11">#REF!</definedName>
    <definedName name="CAPA444" localSheetId="5">'Attach QR'!#REF!</definedName>
    <definedName name="CAPA444" localSheetId="4">'Attach-3 (QR)'!#REF!</definedName>
    <definedName name="CAPA444">#REF!</definedName>
    <definedName name="CAPA7" localSheetId="26">#REF!</definedName>
    <definedName name="CAPA7" localSheetId="11">#REF!</definedName>
    <definedName name="CAPA7" localSheetId="5">'Attach QR'!#REF!</definedName>
    <definedName name="CAPA7" localSheetId="4">'Attach-3 (QR)'!#REF!</definedName>
    <definedName name="CAPA7">#REF!</definedName>
    <definedName name="CAPA77" localSheetId="26">#REF!</definedName>
    <definedName name="CAPA77" localSheetId="11">#REF!</definedName>
    <definedName name="CAPA77" localSheetId="5">'Attach QR'!#REF!</definedName>
    <definedName name="CAPA77" localSheetId="4">'Attach-3 (QR)'!#REF!</definedName>
    <definedName name="CAPA77">#REF!</definedName>
    <definedName name="CAPA777" localSheetId="23">'[1]Attach QR'!$D$505</definedName>
    <definedName name="CAPA777" localSheetId="26">#REF!</definedName>
    <definedName name="CAPA777" localSheetId="11">#REF!</definedName>
    <definedName name="CAPA777" localSheetId="5">'Attach QR'!#REF!</definedName>
    <definedName name="CAPA777" localSheetId="4">'Attach-3 (QR)'!#REF!</definedName>
    <definedName name="CAPA777">#REF!</definedName>
    <definedName name="COO" localSheetId="26">'[2]Sch-1a'!#REF!</definedName>
    <definedName name="COO" localSheetId="11">'[2]Sch-1a'!#REF!</definedName>
    <definedName name="COO" localSheetId="5">'[3]Sch-1a'!#REF!</definedName>
    <definedName name="COO">'[2]Sch-1a'!#REF!</definedName>
    <definedName name="date" localSheetId="26">#REF!</definedName>
    <definedName name="date" localSheetId="11">#REF!</definedName>
    <definedName name="date">#REF!</definedName>
    <definedName name="iii" localSheetId="26">#REF!</definedName>
    <definedName name="iii" localSheetId="11">#REF!</definedName>
    <definedName name="iii">#REF!</definedName>
    <definedName name="LA" localSheetId="26">'Attach 12'!#REF!</definedName>
    <definedName name="LA">'Attach 12'!#REF!</definedName>
    <definedName name="logo1">"Picture 7"</definedName>
    <definedName name="MANU1" localSheetId="26">#REF!</definedName>
    <definedName name="MANU1" localSheetId="11">#REF!</definedName>
    <definedName name="MANU1" localSheetId="5">'Attach QR'!#REF!</definedName>
    <definedName name="MANU1" localSheetId="4">'Attach-3 (QR)'!#REF!</definedName>
    <definedName name="MANU1">#REF!</definedName>
    <definedName name="MANU11" localSheetId="26">#REF!</definedName>
    <definedName name="MANU11" localSheetId="11">#REF!</definedName>
    <definedName name="MANU11" localSheetId="5">'Attach QR'!#REF!</definedName>
    <definedName name="MANU11" localSheetId="4">'Attach-3 (QR)'!#REF!</definedName>
    <definedName name="MANU11">#REF!</definedName>
    <definedName name="MANU111" localSheetId="23">'[1]Attach QR'!$H$350</definedName>
    <definedName name="MANU111" localSheetId="26">#REF!</definedName>
    <definedName name="MANU111" localSheetId="11">#REF!</definedName>
    <definedName name="MANU111" localSheetId="5">'Attach QR'!#REF!</definedName>
    <definedName name="MANU111" localSheetId="4">'Attach-3 (QR)'!#REF!</definedName>
    <definedName name="MANU111">#REF!</definedName>
    <definedName name="MANU2" localSheetId="26">#REF!</definedName>
    <definedName name="MANU2" localSheetId="11">#REF!</definedName>
    <definedName name="MANU2" localSheetId="5">'Attach QR'!#REF!</definedName>
    <definedName name="MANU2" localSheetId="4">'Attach-3 (QR)'!#REF!</definedName>
    <definedName name="MANU2">#REF!</definedName>
    <definedName name="MANU22" localSheetId="26">#REF!</definedName>
    <definedName name="MANU22" localSheetId="11">#REF!</definedName>
    <definedName name="MANU22" localSheetId="5">'Attach QR'!#REF!</definedName>
    <definedName name="MANU22" localSheetId="4">'Attach-3 (QR)'!#REF!</definedName>
    <definedName name="MANU22">#REF!</definedName>
    <definedName name="MANU222" localSheetId="23">'[1]Attach QR'!$H$419</definedName>
    <definedName name="MANU222" localSheetId="26">#REF!</definedName>
    <definedName name="MANU222" localSheetId="11">#REF!</definedName>
    <definedName name="MANU222" localSheetId="5">'Attach QR'!#REF!</definedName>
    <definedName name="MANU222" localSheetId="4">'Attach-3 (QR)'!#REF!</definedName>
    <definedName name="MANU222">#REF!</definedName>
    <definedName name="MANU3" localSheetId="26">#REF!</definedName>
    <definedName name="MANU3" localSheetId="11">#REF!</definedName>
    <definedName name="MANU3" localSheetId="5">'Attach QR'!#REF!</definedName>
    <definedName name="MANU3" localSheetId="4">'Attach-3 (QR)'!#REF!</definedName>
    <definedName name="MANU3">#REF!</definedName>
    <definedName name="MANU33" localSheetId="26">#REF!</definedName>
    <definedName name="MANU33" localSheetId="11">#REF!</definedName>
    <definedName name="MANU33" localSheetId="5">'Attach QR'!#REF!</definedName>
    <definedName name="MANU33" localSheetId="4">'Attach-3 (QR)'!#REF!</definedName>
    <definedName name="MANU33">#REF!</definedName>
    <definedName name="MANU333" localSheetId="23">'[1]Attach QR'!$G$560</definedName>
    <definedName name="MANU333" localSheetId="26">#REF!</definedName>
    <definedName name="MANU333" localSheetId="11">#REF!</definedName>
    <definedName name="MANU333" localSheetId="5">'Attach QR'!#REF!</definedName>
    <definedName name="MANU333" localSheetId="4">'Attach-3 (QR)'!#REF!</definedName>
    <definedName name="MANU333">#REF!</definedName>
    <definedName name="MANU4" localSheetId="26">#REF!</definedName>
    <definedName name="MANU4" localSheetId="11">#REF!</definedName>
    <definedName name="MANU4" localSheetId="5">'Attach QR'!#REF!</definedName>
    <definedName name="MANU4" localSheetId="4">'Attach-3 (QR)'!#REF!</definedName>
    <definedName name="MANU4">#REF!</definedName>
    <definedName name="MANU44" localSheetId="26">#REF!</definedName>
    <definedName name="MANU44" localSheetId="11">#REF!</definedName>
    <definedName name="MANU44" localSheetId="5">'Attach QR'!#REF!</definedName>
    <definedName name="MANU44" localSheetId="4">'Attach-3 (QR)'!#REF!</definedName>
    <definedName name="MANU44">#REF!</definedName>
    <definedName name="MANU444" localSheetId="23">'[1]Attach QR'!$I$560</definedName>
    <definedName name="MANU444" localSheetId="26">#REF!</definedName>
    <definedName name="MANU444" localSheetId="11">#REF!</definedName>
    <definedName name="MANU444" localSheetId="5">'Attach QR'!#REF!</definedName>
    <definedName name="MANU444" localSheetId="4">'Attach-3 (QR)'!#REF!</definedName>
    <definedName name="MANU444">#REF!</definedName>
    <definedName name="MANU5" localSheetId="26">#REF!</definedName>
    <definedName name="MANU5" localSheetId="11">#REF!</definedName>
    <definedName name="MANU5" localSheetId="5">'Attach QR'!#REF!</definedName>
    <definedName name="MANU5" localSheetId="4">'Attach-3 (QR)'!#REF!</definedName>
    <definedName name="MANU5">#REF!</definedName>
    <definedName name="MANU55" localSheetId="26">#REF!</definedName>
    <definedName name="MANU55" localSheetId="11">#REF!</definedName>
    <definedName name="MANU55" localSheetId="5">'Attach QR'!#REF!</definedName>
    <definedName name="MANU55" localSheetId="4">'Attach-3 (QR)'!#REF!</definedName>
    <definedName name="MANU55">#REF!</definedName>
    <definedName name="MANU555" localSheetId="23">'[1]Attach QR'!$E$560</definedName>
    <definedName name="MANU555" localSheetId="26">#REF!</definedName>
    <definedName name="MANU555" localSheetId="11">#REF!</definedName>
    <definedName name="MANU555" localSheetId="5">'Attach QR'!#REF!</definedName>
    <definedName name="MANU555" localSheetId="4">'Attach-3 (QR)'!#REF!</definedName>
    <definedName name="MANU555">#REF!</definedName>
    <definedName name="PATH1" localSheetId="26">#REF!</definedName>
    <definedName name="PATH1" localSheetId="11">#REF!</definedName>
    <definedName name="PATH1" localSheetId="5">'Attach QR'!$G$175</definedName>
    <definedName name="PATH1" localSheetId="4">'Attach-3 (QR)'!#REF!</definedName>
    <definedName name="PATH1">#REF!</definedName>
    <definedName name="PATH11" localSheetId="26">#REF!</definedName>
    <definedName name="PATH11" localSheetId="11">#REF!</definedName>
    <definedName name="PATH11" localSheetId="5">'Attach QR'!$G$176</definedName>
    <definedName name="PATH11" localSheetId="4">'Attach-3 (QR)'!#REF!</definedName>
    <definedName name="PATH11">#REF!</definedName>
    <definedName name="PATH111" localSheetId="23">'[1]Attach QR'!$G$170</definedName>
    <definedName name="PATH111" localSheetId="26">#REF!</definedName>
    <definedName name="PATH111" localSheetId="11">#REF!</definedName>
    <definedName name="PATH111" localSheetId="5">'Attach QR'!$G$174</definedName>
    <definedName name="PATH111" localSheetId="4">'Attach-3 (QR)'!#REF!</definedName>
    <definedName name="PATH111">#REF!</definedName>
    <definedName name="PATH2" localSheetId="26">#REF!</definedName>
    <definedName name="PATH2" localSheetId="11">#REF!</definedName>
    <definedName name="PATH2" localSheetId="5">'Attach QR'!$I$175</definedName>
    <definedName name="PATH2" localSheetId="4">'Attach-3 (QR)'!#REF!</definedName>
    <definedName name="PATH2">#REF!</definedName>
    <definedName name="PATH22" localSheetId="26">#REF!</definedName>
    <definedName name="PATH22" localSheetId="11">#REF!</definedName>
    <definedName name="PATH22" localSheetId="5">'Attach QR'!$I$176</definedName>
    <definedName name="PATH22" localSheetId="4">'Attach-3 (QR)'!#REF!</definedName>
    <definedName name="PATH22">#REF!</definedName>
    <definedName name="PATH222" localSheetId="23">'[1]Attach QR'!$I$170</definedName>
    <definedName name="PATH222" localSheetId="26">#REF!</definedName>
    <definedName name="PATH222" localSheetId="11">#REF!</definedName>
    <definedName name="PATH222" localSheetId="5">'Attach QR'!$I$174</definedName>
    <definedName name="PATH222" localSheetId="4">'Attach-3 (QR)'!#REF!</definedName>
    <definedName name="PATH222">#REF!</definedName>
    <definedName name="PATH3" localSheetId="26">#REF!</definedName>
    <definedName name="PATH3" localSheetId="11">#REF!</definedName>
    <definedName name="PATH3" localSheetId="5">'Attach QR'!$G$268</definedName>
    <definedName name="PATH3" localSheetId="4">'Attach-3 (QR)'!#REF!</definedName>
    <definedName name="PATH3">#REF!</definedName>
    <definedName name="PATH33" localSheetId="26">#REF!</definedName>
    <definedName name="PATH33" localSheetId="11">#REF!</definedName>
    <definedName name="PATH33" localSheetId="5">'Attach QR'!$G$269</definedName>
    <definedName name="PATH33" localSheetId="4">'Attach-3 (QR)'!#REF!</definedName>
    <definedName name="PATH33">#REF!</definedName>
    <definedName name="PATH333" localSheetId="23">'[1]Attach QR'!$G$246</definedName>
    <definedName name="PATH333" localSheetId="26">#REF!</definedName>
    <definedName name="PATH333" localSheetId="11">#REF!</definedName>
    <definedName name="PATH333" localSheetId="5">'Attach QR'!$G$267</definedName>
    <definedName name="PATH333" localSheetId="4">'Attach-3 (QR)'!#REF!</definedName>
    <definedName name="PATH333">#REF!</definedName>
    <definedName name="PATH4" localSheetId="26">#REF!</definedName>
    <definedName name="PATH4" localSheetId="11">#REF!</definedName>
    <definedName name="PATH4" localSheetId="5">'Attach QR'!$I$268</definedName>
    <definedName name="PATH4" localSheetId="4">'Attach-3 (QR)'!#REF!</definedName>
    <definedName name="PATH4">#REF!</definedName>
    <definedName name="PATH44" localSheetId="26">#REF!</definedName>
    <definedName name="PATH44" localSheetId="11">#REF!</definedName>
    <definedName name="PATH44" localSheetId="5">'Attach QR'!$I$269</definedName>
    <definedName name="PATH44" localSheetId="4">'Attach-3 (QR)'!#REF!</definedName>
    <definedName name="PATH44">#REF!</definedName>
    <definedName name="PATH444" localSheetId="23">'[1]Attach QR'!$I$246</definedName>
    <definedName name="PATH444" localSheetId="26">#REF!</definedName>
    <definedName name="PATH444" localSheetId="11">#REF!</definedName>
    <definedName name="PATH444" localSheetId="5">'Attach QR'!$I$267</definedName>
    <definedName name="PATH444" localSheetId="4">'Attach-3 (QR)'!#REF!</definedName>
    <definedName name="PATH444">#REF!</definedName>
    <definedName name="PATH5" localSheetId="26">#REF!</definedName>
    <definedName name="PATH5" localSheetId="11">#REF!</definedName>
    <definedName name="PATH5" localSheetId="5">'Attach QR'!$W$175</definedName>
    <definedName name="PATH5" localSheetId="4">'Attach-3 (QR)'!#REF!</definedName>
    <definedName name="PATH5">#REF!</definedName>
    <definedName name="PATH55" localSheetId="26">#REF!</definedName>
    <definedName name="PATH55" localSheetId="11">#REF!</definedName>
    <definedName name="PATH55" localSheetId="5">'Attach QR'!$W$176</definedName>
    <definedName name="PATH55" localSheetId="4">'Attach-3 (QR)'!#REF!</definedName>
    <definedName name="PATH55">#REF!</definedName>
    <definedName name="PATH555" localSheetId="26">#REF!</definedName>
    <definedName name="PATH555" localSheetId="11">#REF!</definedName>
    <definedName name="PATH555" localSheetId="5">'Attach QR'!$W$174</definedName>
    <definedName name="PATH555" localSheetId="4">'Attach-3 (QR)'!#REF!</definedName>
    <definedName name="PATH555">#REF!</definedName>
    <definedName name="PATHAR1" localSheetId="26">#REF!</definedName>
    <definedName name="PATHAR1" localSheetId="11">#REF!</definedName>
    <definedName name="PATHAR1" localSheetId="5">'Attach QR'!$AO$426</definedName>
    <definedName name="PATHAR1" localSheetId="4">'Attach-3 (QR)'!$AN$294</definedName>
    <definedName name="PATHAR1">#REF!</definedName>
    <definedName name="PATHAR2" localSheetId="26">#REF!</definedName>
    <definedName name="PATHAR2" localSheetId="11">#REF!</definedName>
    <definedName name="PATHAR2" localSheetId="5">'Attach QR'!$AO$427</definedName>
    <definedName name="PATHAR2" localSheetId="4">'Attach-3 (QR)'!$AN$295</definedName>
    <definedName name="PATHAR2">#REF!</definedName>
    <definedName name="PATHAR3" localSheetId="23">'[1]Attach QR'!$AO$750</definedName>
    <definedName name="PATHAR3" localSheetId="26">#REF!</definedName>
    <definedName name="PATHAR3" localSheetId="11">#REF!</definedName>
    <definedName name="PATHAR3" localSheetId="5">'Attach QR'!$AO$428</definedName>
    <definedName name="PATHAR3" localSheetId="4">'Attach-3 (QR)'!$AN$296</definedName>
    <definedName name="PATHAR3">#REF!</definedName>
    <definedName name="PATHJV1" localSheetId="26">#REF!</definedName>
    <definedName name="PATHJV1" localSheetId="11">#REF!</definedName>
    <definedName name="PATHJV1" localSheetId="5">'Attach QR'!$I$59</definedName>
    <definedName name="PATHJV1" localSheetId="4">'Attach-3 (QR)'!#REF!</definedName>
    <definedName name="PATHJV1">#REF!</definedName>
    <definedName name="PATHJV11" localSheetId="26">#REF!</definedName>
    <definedName name="PATHJV11" localSheetId="11">#REF!</definedName>
    <definedName name="PATHJV11" localSheetId="5">'Attach QR'!$G$59</definedName>
    <definedName name="PATHJV11" localSheetId="4">'Attach-3 (QR)'!#REF!</definedName>
    <definedName name="PATHJV11">#REF!</definedName>
    <definedName name="PATHJV111" localSheetId="26">#REF!</definedName>
    <definedName name="PATHJV111" localSheetId="11">#REF!</definedName>
    <definedName name="PATHJV111" localSheetId="5">'Attach QR'!$E$59</definedName>
    <definedName name="PATHJV111" localSheetId="4">'Attach-3 (QR)'!#REF!</definedName>
    <definedName name="PATHJV111">#REF!</definedName>
    <definedName name="PATHJV2" localSheetId="26">#REF!</definedName>
    <definedName name="PATHJV2" localSheetId="11">#REF!</definedName>
    <definedName name="PATHJV2" localSheetId="5">'Attach QR'!$I$60</definedName>
    <definedName name="PATHJV2" localSheetId="4">'Attach-3 (QR)'!#REF!</definedName>
    <definedName name="PATHJV2">#REF!</definedName>
    <definedName name="PATHJV22" localSheetId="26">#REF!</definedName>
    <definedName name="PATHJV22" localSheetId="11">#REF!</definedName>
    <definedName name="PATHJV22" localSheetId="5">'Attach QR'!$G$60</definedName>
    <definedName name="PATHJV22" localSheetId="4">'Attach-3 (QR)'!#REF!</definedName>
    <definedName name="PATHJV22">#REF!</definedName>
    <definedName name="PATHJV222" localSheetId="26">#REF!</definedName>
    <definedName name="PATHJV222" localSheetId="11">#REF!</definedName>
    <definedName name="PATHJV222" localSheetId="5">'Attach QR'!$E$60</definedName>
    <definedName name="PATHJV222" localSheetId="4">'Attach-3 (QR)'!#REF!</definedName>
    <definedName name="PATHJV222">#REF!</definedName>
    <definedName name="PATHJV3" localSheetId="23">'[1]Attach QR'!$I$61</definedName>
    <definedName name="PATHJV3" localSheetId="26">#REF!</definedName>
    <definedName name="PATHJV3" localSheetId="11">#REF!</definedName>
    <definedName name="PATHJV3" localSheetId="5">'Attach QR'!$I$61</definedName>
    <definedName name="PATHJV3" localSheetId="4">'Attach-3 (QR)'!#REF!</definedName>
    <definedName name="PATHJV3">#REF!</definedName>
    <definedName name="PATHJV33" localSheetId="23">'[1]Attach QR'!$G$61</definedName>
    <definedName name="PATHJV33" localSheetId="26">#REF!</definedName>
    <definedName name="PATHJV33" localSheetId="11">#REF!</definedName>
    <definedName name="PATHJV33" localSheetId="5">'Attach QR'!$G$61</definedName>
    <definedName name="PATHJV33" localSheetId="4">'Attach-3 (QR)'!#REF!</definedName>
    <definedName name="PATHJV33">#REF!</definedName>
    <definedName name="PATHJV333" localSheetId="23">'[1]Attach QR'!$E$61</definedName>
    <definedName name="PATHJV333" localSheetId="26">#REF!</definedName>
    <definedName name="PATHJV333" localSheetId="11">#REF!</definedName>
    <definedName name="PATHJV333" localSheetId="5">'Attach QR'!$E$61</definedName>
    <definedName name="PATHJV333" localSheetId="4">'Attach-3 (QR)'!#REF!</definedName>
    <definedName name="PATHJV333">#REF!</definedName>
    <definedName name="PATHJVPR1" localSheetId="26">#REF!</definedName>
    <definedName name="PATHJVPR1" localSheetId="11">#REF!</definedName>
    <definedName name="PATHJVPR1" localSheetId="5">'Attach QR'!$K$455</definedName>
    <definedName name="PATHJVPR1" localSheetId="4">'Attach-3 (QR)'!$K$330</definedName>
    <definedName name="PATHJVPR1">#REF!</definedName>
    <definedName name="PATHJVPR11" localSheetId="26">#REF!</definedName>
    <definedName name="PATHJVPR11" localSheetId="11">#REF!</definedName>
    <definedName name="PATHJVPR11" localSheetId="5">'Attach QR'!$K$456</definedName>
    <definedName name="PATHJVPR11" localSheetId="4">'Attach-3 (QR)'!#REF!</definedName>
    <definedName name="PATHJVPR11">#REF!</definedName>
    <definedName name="PATHJVPR111" localSheetId="23">'[1]Attach QR'!$K$782</definedName>
    <definedName name="PATHJVPR111" localSheetId="26">#REF!</definedName>
    <definedName name="PATHJVPR111" localSheetId="11">#REF!</definedName>
    <definedName name="PATHJVPR111" localSheetId="5">'Attach QR'!$K$457</definedName>
    <definedName name="PATHJVPR111" localSheetId="4">'Attach-3 (QR)'!#REF!</definedName>
    <definedName name="PATHJVPR111">#REF!</definedName>
    <definedName name="PATHJVPR2" localSheetId="26">#REF!</definedName>
    <definedName name="PATHJVPR2" localSheetId="11">#REF!</definedName>
    <definedName name="PATHJVPR2" localSheetId="5">'Attach QR'!$L$455</definedName>
    <definedName name="PATHJVPR2" localSheetId="4">'Attach-3 (QR)'!$L$330</definedName>
    <definedName name="PATHJVPR2">#REF!</definedName>
    <definedName name="PATHJVPR22" localSheetId="26">#REF!</definedName>
    <definedName name="PATHJVPR22" localSheetId="11">#REF!</definedName>
    <definedName name="PATHJVPR22" localSheetId="5">'Attach QR'!$L$456</definedName>
    <definedName name="PATHJVPR22" localSheetId="4">'Attach-3 (QR)'!#REF!</definedName>
    <definedName name="PATHJVPR22">#REF!</definedName>
    <definedName name="PATHJVPR222" localSheetId="23">'[1]Attach QR'!$L$782</definedName>
    <definedName name="PATHJVPR222" localSheetId="26">#REF!</definedName>
    <definedName name="PATHJVPR222" localSheetId="11">#REF!</definedName>
    <definedName name="PATHJVPR222" localSheetId="5">'Attach QR'!$L$457</definedName>
    <definedName name="PATHJVPR222" localSheetId="4">'Attach-3 (QR)'!#REF!</definedName>
    <definedName name="PATHJVPR222">#REF!</definedName>
    <definedName name="PATHLA1" localSheetId="26">#REF!</definedName>
    <definedName name="PATHLA1" localSheetId="11">#REF!</definedName>
    <definedName name="PATHLA1" localSheetId="5">'Attach QR'!#REF!</definedName>
    <definedName name="PATHLA1" localSheetId="4">'Attach-3 (QR)'!#REF!</definedName>
    <definedName name="PATHLA1">#REF!</definedName>
    <definedName name="PATHLA2" localSheetId="26">#REF!</definedName>
    <definedName name="PATHLA2" localSheetId="11">#REF!</definedName>
    <definedName name="PATHLA2" localSheetId="5">'Attach QR'!#REF!</definedName>
    <definedName name="PATHLA2" localSheetId="4">'Attach-3 (QR)'!#REF!</definedName>
    <definedName name="PATHLA2">#REF!</definedName>
    <definedName name="PATHLA3" localSheetId="23">'[1]Attach QR'!$D$651</definedName>
    <definedName name="PATHLA3" localSheetId="26">#REF!</definedName>
    <definedName name="PATHLA3" localSheetId="11">#REF!</definedName>
    <definedName name="PATHLA3" localSheetId="5">'Attach QR'!#REF!</definedName>
    <definedName name="PATHLA3" localSheetId="4">'Attach-3 (QR)'!#REF!</definedName>
    <definedName name="PATHLA3">#REF!</definedName>
    <definedName name="PATHLP1" localSheetId="26">#REF!</definedName>
    <definedName name="PATHLP1" localSheetId="11">#REF!</definedName>
    <definedName name="PATHLP1" localSheetId="5">'Attach QR'!$J$455</definedName>
    <definedName name="PATHLP1" localSheetId="4">'Attach-3 (QR)'!$J$330</definedName>
    <definedName name="PATHLP1">#REF!</definedName>
    <definedName name="PATHLP2" localSheetId="26">#REF!</definedName>
    <definedName name="PATHLP2" localSheetId="11">#REF!</definedName>
    <definedName name="PATHLP2" localSheetId="5">'Attach QR'!$J$456</definedName>
    <definedName name="PATHLP2" localSheetId="4">'Attach-3 (QR)'!#REF!</definedName>
    <definedName name="PATHLP2">#REF!</definedName>
    <definedName name="PATHLP3" localSheetId="23">'[1]Attach QR'!$J$782</definedName>
    <definedName name="PATHLP3" localSheetId="26">#REF!</definedName>
    <definedName name="PATHLP3" localSheetId="11">#REF!</definedName>
    <definedName name="PATHLP3" localSheetId="5">'Attach QR'!$J$457</definedName>
    <definedName name="PATHLP3" localSheetId="4">'Attach-3 (QR)'!#REF!</definedName>
    <definedName name="PATHLP3">#REF!</definedName>
    <definedName name="PATHPR1" localSheetId="26">#REF!</definedName>
    <definedName name="PATHPR1" localSheetId="11">#REF!</definedName>
    <definedName name="PATHPR1" localSheetId="5">'Attach QR'!$K$455</definedName>
    <definedName name="PATHPR1" localSheetId="4">'Attach-3 (QR)'!$K$330</definedName>
    <definedName name="PATHPR1">#REF!</definedName>
    <definedName name="PATHPR2" localSheetId="26">#REF!</definedName>
    <definedName name="PATHPR2" localSheetId="11">#REF!</definedName>
    <definedName name="PATHPR2" localSheetId="5">'Attach QR'!$K$456</definedName>
    <definedName name="PATHPR2" localSheetId="4">'Attach-3 (QR)'!#REF!</definedName>
    <definedName name="PATHPR2">#REF!</definedName>
    <definedName name="_xlnm.Print_Area" localSheetId="15">'Attach 10'!$A$1:$E$20</definedName>
    <definedName name="_xlnm.Print_Area" localSheetId="16">'Attach 11'!$A$1:$E$28</definedName>
    <definedName name="_xlnm.Print_Area" localSheetId="17">'Attach 12'!$A$1:$E$157</definedName>
    <definedName name="_xlnm.Print_Area" localSheetId="18">'Attach 13'!$A$1:$E$27</definedName>
    <definedName name="_xlnm.Print_Area" localSheetId="19">'Attach 14'!$A$1:$E$27</definedName>
    <definedName name="_xlnm.Print_Area" localSheetId="20">'Attach 14-IP'!$A$8:$I$222</definedName>
    <definedName name="_xlnm.Print_Area" localSheetId="21">'Attach 15'!$A$1:$E$82</definedName>
    <definedName name="_xlnm.Print_Area" localSheetId="22">'Attach 16'!$A$1:$L$94</definedName>
    <definedName name="_xlnm.Print_Area" localSheetId="23">'Attach 17'!$A$1:$E$30</definedName>
    <definedName name="_xlnm.Print_Area" localSheetId="24">'Attach 18'!$A$1:$E$31</definedName>
    <definedName name="_xlnm.Print_Area" localSheetId="27">'Attach 19'!$A$1:$E$31</definedName>
    <definedName name="_xlnm.Print_Area" localSheetId="26">'Attach 25'!$A$1:$E$27</definedName>
    <definedName name="_xlnm.Print_Area" localSheetId="3">'Attach 3(JV)'!$A$1:$E$26</definedName>
    <definedName name="_xlnm.Print_Area" localSheetId="6">'Attach 4'!$A$1:$G$24</definedName>
    <definedName name="_xlnm.Print_Area" localSheetId="7">'Attach 4 (A)'!$A$1:$E$26</definedName>
    <definedName name="_xlnm.Print_Area" localSheetId="8">'Attach 4 (B)'!$A$1:$E$25</definedName>
    <definedName name="_xlnm.Print_Area" localSheetId="9">'Attach 5'!$A$1:$E$28</definedName>
    <definedName name="_xlnm.Print_Area" localSheetId="10">'Attach 5A'!$A$1:$E$29</definedName>
    <definedName name="_xlnm.Print_Area" localSheetId="11">'Attach 5B'!$A$1:$E$28</definedName>
    <definedName name="_xlnm.Print_Area" localSheetId="12">'Attach 6'!$A$1:$E$27</definedName>
    <definedName name="_xlnm.Print_Area" localSheetId="13">'Attach 7'!$A$1:$E$28</definedName>
    <definedName name="_xlnm.Print_Area" localSheetId="14">'Attach 9'!$A$1:$E$52</definedName>
    <definedName name="_xlnm.Print_Area" localSheetId="5">'Attach QR'!$A$1:$I$482</definedName>
    <definedName name="_xlnm.Print_Area" localSheetId="25">'Attach-20'!$A$1:$E$36</definedName>
    <definedName name="_xlnm.Print_Area" localSheetId="4">'Attach-3 (QR)'!$A$1:$I$340</definedName>
    <definedName name="_xlnm.Print_Area" localSheetId="28">'Bid Form 1st Envelope '!$A$1:$F$127</definedName>
    <definedName name="_xlnm.Print_Area" localSheetId="1">Cover!$A$1:$E$19</definedName>
    <definedName name="_xlnm.Print_Area" localSheetId="2">'Names of Bidder'!$B$1:$D$36</definedName>
    <definedName name="_xlnm.Print_Titles" localSheetId="17">'Attach 12'!#REF!</definedName>
    <definedName name="_xlnm.Print_Titles" localSheetId="14">'Attach 9'!$18:$18</definedName>
    <definedName name="printedname" localSheetId="26">#REF!</definedName>
    <definedName name="printedname" localSheetId="11">#REF!</definedName>
    <definedName name="printedname">#REF!</definedName>
    <definedName name="_xlnm.Recorder" localSheetId="23">#REF!</definedName>
    <definedName name="_xlnm.Recorder" localSheetId="26">#REF!</definedName>
    <definedName name="_xlnm.Recorder" localSheetId="11">#REF!</definedName>
    <definedName name="_xlnm.Recorder" localSheetId="4">#REF!</definedName>
    <definedName name="_xlnm.Recorder">#REF!</definedName>
    <definedName name="TEST" localSheetId="23">#REF!</definedName>
    <definedName name="TEST" localSheetId="26">#REF!</definedName>
    <definedName name="TEST" localSheetId="11">#REF!</definedName>
    <definedName name="TEST" localSheetId="4">#REF!</definedName>
    <definedName name="TEST">#REF!</definedName>
    <definedName name="time_months">[4]Basic!$B$5</definedName>
    <definedName name="TO" localSheetId="26">'Attach 12'!#REF!</definedName>
    <definedName name="TO">'Attach 12'!#REF!</definedName>
    <definedName name="ttt" localSheetId="26">#REF!</definedName>
    <definedName name="ttt" localSheetId="11">#REF!</definedName>
    <definedName name="ttt">#REF!</definedName>
    <definedName name="typeofbidder" localSheetId="26">#REF!</definedName>
    <definedName name="typeofbidder" localSheetId="11">#REF!</definedName>
    <definedName name="typeofbidder">#REF!</definedName>
    <definedName name="uuu" localSheetId="26">#REF!</definedName>
    <definedName name="uuu" localSheetId="11">#REF!</definedName>
    <definedName name="uuu">#REF!</definedName>
    <definedName name="yyy" localSheetId="26">#REF!</definedName>
    <definedName name="yyy" localSheetId="11">#REF!</definedName>
    <definedName name="yyy">#REF!</definedName>
    <definedName name="Z_010B040B_83D1_42E5_9354_A9BE9113BDAC_.wvu.Cols" localSheetId="17" hidden="1">'Attach 12'!$G:$I</definedName>
    <definedName name="Z_010B040B_83D1_42E5_9354_A9BE9113BDAC_.wvu.Cols" localSheetId="21" hidden="1">'Attach 15'!$F:$F,'Attach 15'!$H:$H</definedName>
    <definedName name="Z_010B040B_83D1_42E5_9354_A9BE9113BDAC_.wvu.Cols" localSheetId="3" hidden="1">'Attach 3(JV)'!$F:$F</definedName>
    <definedName name="Z_010B040B_83D1_42E5_9354_A9BE9113BDAC_.wvu.Cols" localSheetId="9" hidden="1">'Attach 5'!$H:$H</definedName>
    <definedName name="Z_010B040B_83D1_42E5_9354_A9BE9113BDAC_.wvu.Cols" localSheetId="12" hidden="1">'Attach 6'!$H:$H</definedName>
    <definedName name="Z_010B040B_83D1_42E5_9354_A9BE9113BDAC_.wvu.Cols" localSheetId="2" hidden="1">'Names of Bidder'!$F:$I</definedName>
    <definedName name="Z_010B040B_83D1_42E5_9354_A9BE9113BDAC_.wvu.PrintArea" localSheetId="15" hidden="1">'Attach 10'!$A$1:$E$20</definedName>
    <definedName name="Z_010B040B_83D1_42E5_9354_A9BE9113BDAC_.wvu.PrintArea" localSheetId="16" hidden="1">'Attach 11'!$A$1:$E$28</definedName>
    <definedName name="Z_010B040B_83D1_42E5_9354_A9BE9113BDAC_.wvu.PrintArea" localSheetId="17" hidden="1">'Attach 12'!$A$1:$E$157</definedName>
    <definedName name="Z_010B040B_83D1_42E5_9354_A9BE9113BDAC_.wvu.PrintArea" localSheetId="18" hidden="1">'Attach 13'!$A$1:$E$27</definedName>
    <definedName name="Z_010B040B_83D1_42E5_9354_A9BE9113BDAC_.wvu.PrintArea" localSheetId="19" hidden="1">'Attach 14'!$A$1:$E$29</definedName>
    <definedName name="Z_010B040B_83D1_42E5_9354_A9BE9113BDAC_.wvu.PrintArea" localSheetId="20" hidden="1">'Attach 14-IP'!$A$8:$I$222</definedName>
    <definedName name="Z_010B040B_83D1_42E5_9354_A9BE9113BDAC_.wvu.PrintArea" localSheetId="21" hidden="1">'Attach 15'!$A$1:$E$82</definedName>
    <definedName name="Z_010B040B_83D1_42E5_9354_A9BE9113BDAC_.wvu.PrintArea" localSheetId="22" hidden="1">'Attach 16'!$A$1:$L$94</definedName>
    <definedName name="Z_010B040B_83D1_42E5_9354_A9BE9113BDAC_.wvu.PrintArea" localSheetId="23" hidden="1">'Attach 17'!$A$1:$E$30</definedName>
    <definedName name="Z_010B040B_83D1_42E5_9354_A9BE9113BDAC_.wvu.PrintArea" localSheetId="24" hidden="1">'Attach 18'!$A$1:$E$31</definedName>
    <definedName name="Z_010B040B_83D1_42E5_9354_A9BE9113BDAC_.wvu.PrintArea" localSheetId="27" hidden="1">'Attach 19'!$A$1:$E$31</definedName>
    <definedName name="Z_010B040B_83D1_42E5_9354_A9BE9113BDAC_.wvu.PrintArea" localSheetId="26" hidden="1">'Attach 25'!$A$1:$E$27</definedName>
    <definedName name="Z_010B040B_83D1_42E5_9354_A9BE9113BDAC_.wvu.PrintArea" localSheetId="3" hidden="1">'Attach 3(JV)'!$A$1:$E$26</definedName>
    <definedName name="Z_010B040B_83D1_42E5_9354_A9BE9113BDAC_.wvu.PrintArea" localSheetId="6" hidden="1">'Attach 4'!$A$1:$E$24</definedName>
    <definedName name="Z_010B040B_83D1_42E5_9354_A9BE9113BDAC_.wvu.PrintArea" localSheetId="7" hidden="1">'Attach 4 (A)'!$A$1:$E$26</definedName>
    <definedName name="Z_010B040B_83D1_42E5_9354_A9BE9113BDAC_.wvu.PrintArea" localSheetId="8" hidden="1">'Attach 4 (B)'!$A$1:$E$25</definedName>
    <definedName name="Z_010B040B_83D1_42E5_9354_A9BE9113BDAC_.wvu.PrintArea" localSheetId="9" hidden="1">'Attach 5'!$A$1:$E$28</definedName>
    <definedName name="Z_010B040B_83D1_42E5_9354_A9BE9113BDAC_.wvu.PrintArea" localSheetId="10" hidden="1">'Attach 5A'!$A$1:$E$29</definedName>
    <definedName name="Z_010B040B_83D1_42E5_9354_A9BE9113BDAC_.wvu.PrintArea" localSheetId="11" hidden="1">'Attach 5B'!$A$1:$E$28</definedName>
    <definedName name="Z_010B040B_83D1_42E5_9354_A9BE9113BDAC_.wvu.PrintArea" localSheetId="12" hidden="1">'Attach 6'!$A$1:$E$27</definedName>
    <definedName name="Z_010B040B_83D1_42E5_9354_A9BE9113BDAC_.wvu.PrintArea" localSheetId="13" hidden="1">'Attach 7'!$A$1:$E$28</definedName>
    <definedName name="Z_010B040B_83D1_42E5_9354_A9BE9113BDAC_.wvu.PrintArea" localSheetId="14" hidden="1">'Attach 9'!$A$1:$E$52</definedName>
    <definedName name="Z_010B040B_83D1_42E5_9354_A9BE9113BDAC_.wvu.PrintArea" localSheetId="25" hidden="1">'Attach-20'!$A$1:$E$36</definedName>
    <definedName name="Z_010B040B_83D1_42E5_9354_A9BE9113BDAC_.wvu.PrintArea" localSheetId="4" hidden="1">'Attach-3 (QR)'!$A$1:$I$340</definedName>
    <definedName name="Z_010B040B_83D1_42E5_9354_A9BE9113BDAC_.wvu.PrintArea" localSheetId="28" hidden="1">'Bid Form 1st Envelope '!$A$1:$F$127</definedName>
    <definedName name="Z_010B040B_83D1_42E5_9354_A9BE9113BDAC_.wvu.PrintArea" localSheetId="2" hidden="1">'Names of Bidder'!$B$1:$D$36</definedName>
    <definedName name="Z_010B040B_83D1_42E5_9354_A9BE9113BDAC_.wvu.PrintTitles" localSheetId="17" hidden="1">'Attach 12'!#REF!</definedName>
    <definedName name="Z_010B040B_83D1_42E5_9354_A9BE9113BDAC_.wvu.PrintTitles" localSheetId="14" hidden="1">'Attach 9'!$18:$18</definedName>
    <definedName name="Z_010B040B_83D1_42E5_9354_A9BE9113BDAC_.wvu.Rows" localSheetId="16" hidden="1">'Attach 11'!$29:$85</definedName>
    <definedName name="Z_010B040B_83D1_42E5_9354_A9BE9113BDAC_.wvu.Rows" localSheetId="17" hidden="1">'Attach 12'!#REF!,'Attach 12'!#REF!,'Attach 12'!$96:$153</definedName>
    <definedName name="Z_010B040B_83D1_42E5_9354_A9BE9113BDAC_.wvu.Rows" localSheetId="21" hidden="1">'Attach 15'!$15:$15</definedName>
    <definedName name="Z_010B040B_83D1_42E5_9354_A9BE9113BDAC_.wvu.Rows" localSheetId="22" hidden="1">'Attach 16'!$89:$92</definedName>
    <definedName name="Z_010B040B_83D1_42E5_9354_A9BE9113BDAC_.wvu.Rows" localSheetId="23" hidden="1">'Attach 17'!$26:$26,'Attach 17'!$32:$209</definedName>
    <definedName name="Z_010B040B_83D1_42E5_9354_A9BE9113BDAC_.wvu.Rows" localSheetId="24" hidden="1">'Attach 18'!$13:$13</definedName>
    <definedName name="Z_010B040B_83D1_42E5_9354_A9BE9113BDAC_.wvu.Rows" localSheetId="27" hidden="1">'Attach 19'!$13:$13,'Attach 19'!$20:$28</definedName>
    <definedName name="Z_010B040B_83D1_42E5_9354_A9BE9113BDAC_.wvu.Rows" localSheetId="26" hidden="1">'Attach 25'!$12:$12,'Attach 25'!$19:$24</definedName>
    <definedName name="Z_010B040B_83D1_42E5_9354_A9BE9113BDAC_.wvu.Rows" localSheetId="25" hidden="1">'Attach-20'!$13:$13</definedName>
    <definedName name="Z_010B040B_83D1_42E5_9354_A9BE9113BDAC_.wvu.Rows" localSheetId="4" hidden="1">'Attach-3 (QR)'!$16:$337</definedName>
    <definedName name="Z_010B040B_83D1_42E5_9354_A9BE9113BDAC_.wvu.Rows" localSheetId="28" hidden="1">'Bid Form 1st Envelope '!$32:$32</definedName>
    <definedName name="Z_010B040B_83D1_42E5_9354_A9BE9113BDAC_.wvu.Rows" localSheetId="2" hidden="1">'Names of Bidder'!$11:$11,'Names of Bidder'!$28:$30</definedName>
    <definedName name="Z_012A8702_091E_4FD1_8E26_12B65B8B3B8C_.wvu.Cols" localSheetId="17" hidden="1">'Attach 12'!$G:$I</definedName>
    <definedName name="Z_012A8702_091E_4FD1_8E26_12B65B8B3B8C_.wvu.Cols" localSheetId="21" hidden="1">'Attach 15'!$F:$F,'Attach 15'!$H:$H</definedName>
    <definedName name="Z_012A8702_091E_4FD1_8E26_12B65B8B3B8C_.wvu.Cols" localSheetId="3" hidden="1">'Attach 3(JV)'!$F:$F</definedName>
    <definedName name="Z_012A8702_091E_4FD1_8E26_12B65B8B3B8C_.wvu.Cols" localSheetId="9" hidden="1">'Attach 5'!$H:$H</definedName>
    <definedName name="Z_012A8702_091E_4FD1_8E26_12B65B8B3B8C_.wvu.Cols" localSheetId="12" hidden="1">'Attach 6'!$H:$H</definedName>
    <definedName name="Z_012A8702_091E_4FD1_8E26_12B65B8B3B8C_.wvu.Cols" localSheetId="2" hidden="1">'Names of Bidder'!$F:$I</definedName>
    <definedName name="Z_012A8702_091E_4FD1_8E26_12B65B8B3B8C_.wvu.PrintArea" localSheetId="15" hidden="1">'Attach 10'!$A$1:$E$20</definedName>
    <definedName name="Z_012A8702_091E_4FD1_8E26_12B65B8B3B8C_.wvu.PrintArea" localSheetId="16" hidden="1">'Attach 11'!$A$1:$E$28</definedName>
    <definedName name="Z_012A8702_091E_4FD1_8E26_12B65B8B3B8C_.wvu.PrintArea" localSheetId="17" hidden="1">'Attach 12'!$A$1:$E$157</definedName>
    <definedName name="Z_012A8702_091E_4FD1_8E26_12B65B8B3B8C_.wvu.PrintArea" localSheetId="18" hidden="1">'Attach 13'!$A$1:$E$27</definedName>
    <definedName name="Z_012A8702_091E_4FD1_8E26_12B65B8B3B8C_.wvu.PrintArea" localSheetId="19" hidden="1">'Attach 14'!$A$1:$E$29</definedName>
    <definedName name="Z_012A8702_091E_4FD1_8E26_12B65B8B3B8C_.wvu.PrintArea" localSheetId="20" hidden="1">'Attach 14-IP'!$A$8:$I$222</definedName>
    <definedName name="Z_012A8702_091E_4FD1_8E26_12B65B8B3B8C_.wvu.PrintArea" localSheetId="21" hidden="1">'Attach 15'!$A$1:$E$82</definedName>
    <definedName name="Z_012A8702_091E_4FD1_8E26_12B65B8B3B8C_.wvu.PrintArea" localSheetId="22" hidden="1">'Attach 16'!$A$1:$L$94</definedName>
    <definedName name="Z_012A8702_091E_4FD1_8E26_12B65B8B3B8C_.wvu.PrintArea" localSheetId="23" hidden="1">'Attach 17'!$A$1:$E$30</definedName>
    <definedName name="Z_012A8702_091E_4FD1_8E26_12B65B8B3B8C_.wvu.PrintArea" localSheetId="24" hidden="1">'Attach 18'!$A$1:$E$31</definedName>
    <definedName name="Z_012A8702_091E_4FD1_8E26_12B65B8B3B8C_.wvu.PrintArea" localSheetId="27" hidden="1">'Attach 19'!$A$1:$E$31</definedName>
    <definedName name="Z_012A8702_091E_4FD1_8E26_12B65B8B3B8C_.wvu.PrintArea" localSheetId="26" hidden="1">'Attach 25'!$A$1:$E$27</definedName>
    <definedName name="Z_012A8702_091E_4FD1_8E26_12B65B8B3B8C_.wvu.PrintArea" localSheetId="3" hidden="1">'Attach 3(JV)'!$A$1:$E$26</definedName>
    <definedName name="Z_012A8702_091E_4FD1_8E26_12B65B8B3B8C_.wvu.PrintArea" localSheetId="6" hidden="1">'Attach 4'!$A$1:$E$24</definedName>
    <definedName name="Z_012A8702_091E_4FD1_8E26_12B65B8B3B8C_.wvu.PrintArea" localSheetId="7" hidden="1">'Attach 4 (A)'!$A$1:$E$26</definedName>
    <definedName name="Z_012A8702_091E_4FD1_8E26_12B65B8B3B8C_.wvu.PrintArea" localSheetId="8" hidden="1">'Attach 4 (B)'!$A$1:$E$25</definedName>
    <definedName name="Z_012A8702_091E_4FD1_8E26_12B65B8B3B8C_.wvu.PrintArea" localSheetId="9" hidden="1">'Attach 5'!$A$1:$E$28</definedName>
    <definedName name="Z_012A8702_091E_4FD1_8E26_12B65B8B3B8C_.wvu.PrintArea" localSheetId="10" hidden="1">'Attach 5A'!$A$1:$E$29</definedName>
    <definedName name="Z_012A8702_091E_4FD1_8E26_12B65B8B3B8C_.wvu.PrintArea" localSheetId="11" hidden="1">'Attach 5B'!$A$1:$E$28</definedName>
    <definedName name="Z_012A8702_091E_4FD1_8E26_12B65B8B3B8C_.wvu.PrintArea" localSheetId="12" hidden="1">'Attach 6'!$A$1:$E$27</definedName>
    <definedName name="Z_012A8702_091E_4FD1_8E26_12B65B8B3B8C_.wvu.PrintArea" localSheetId="13" hidden="1">'Attach 7'!$A$1:$E$28</definedName>
    <definedName name="Z_012A8702_091E_4FD1_8E26_12B65B8B3B8C_.wvu.PrintArea" localSheetId="14" hidden="1">'Attach 9'!$A$1:$E$52</definedName>
    <definedName name="Z_012A8702_091E_4FD1_8E26_12B65B8B3B8C_.wvu.PrintArea" localSheetId="25" hidden="1">'Attach-20'!$A$1:$E$36</definedName>
    <definedName name="Z_012A8702_091E_4FD1_8E26_12B65B8B3B8C_.wvu.PrintArea" localSheetId="4" hidden="1">'Attach-3 (QR)'!$A$1:$I$340</definedName>
    <definedName name="Z_012A8702_091E_4FD1_8E26_12B65B8B3B8C_.wvu.PrintArea" localSheetId="28" hidden="1">'Bid Form 1st Envelope '!$A$1:$F$127</definedName>
    <definedName name="Z_012A8702_091E_4FD1_8E26_12B65B8B3B8C_.wvu.PrintArea" localSheetId="2" hidden="1">'Names of Bidder'!$B$1:$D$36</definedName>
    <definedName name="Z_012A8702_091E_4FD1_8E26_12B65B8B3B8C_.wvu.PrintTitles" localSheetId="17" hidden="1">'Attach 12'!#REF!</definedName>
    <definedName name="Z_012A8702_091E_4FD1_8E26_12B65B8B3B8C_.wvu.PrintTitles" localSheetId="14" hidden="1">'Attach 9'!$18:$18</definedName>
    <definedName name="Z_012A8702_091E_4FD1_8E26_12B65B8B3B8C_.wvu.Rows" localSheetId="16" hidden="1">'Attach 11'!$29:$85</definedName>
    <definedName name="Z_012A8702_091E_4FD1_8E26_12B65B8B3B8C_.wvu.Rows" localSheetId="17" hidden="1">'Attach 12'!#REF!,'Attach 12'!#REF!,'Attach 12'!$96:$153</definedName>
    <definedName name="Z_012A8702_091E_4FD1_8E26_12B65B8B3B8C_.wvu.Rows" localSheetId="21" hidden="1">'Attach 15'!$15:$15</definedName>
    <definedName name="Z_012A8702_091E_4FD1_8E26_12B65B8B3B8C_.wvu.Rows" localSheetId="22" hidden="1">'Attach 16'!$89:$92</definedName>
    <definedName name="Z_012A8702_091E_4FD1_8E26_12B65B8B3B8C_.wvu.Rows" localSheetId="23" hidden="1">'Attach 17'!$26:$26,'Attach 17'!$32:$209</definedName>
    <definedName name="Z_012A8702_091E_4FD1_8E26_12B65B8B3B8C_.wvu.Rows" localSheetId="24" hidden="1">'Attach 18'!$13:$13</definedName>
    <definedName name="Z_012A8702_091E_4FD1_8E26_12B65B8B3B8C_.wvu.Rows" localSheetId="27" hidden="1">'Attach 19'!$13:$13,'Attach 19'!$20:$28</definedName>
    <definedName name="Z_012A8702_091E_4FD1_8E26_12B65B8B3B8C_.wvu.Rows" localSheetId="26" hidden="1">'Attach 25'!$12:$12,'Attach 25'!$19:$24</definedName>
    <definedName name="Z_012A8702_091E_4FD1_8E26_12B65B8B3B8C_.wvu.Rows" localSheetId="25" hidden="1">'Attach-20'!$13:$13</definedName>
    <definedName name="Z_012A8702_091E_4FD1_8E26_12B65B8B3B8C_.wvu.Rows" localSheetId="4" hidden="1">'Attach-3 (QR)'!$16:$337</definedName>
    <definedName name="Z_012A8702_091E_4FD1_8E26_12B65B8B3B8C_.wvu.Rows" localSheetId="28" hidden="1">'Bid Form 1st Envelope '!$32:$32</definedName>
    <definedName name="Z_012A8702_091E_4FD1_8E26_12B65B8B3B8C_.wvu.Rows" localSheetId="2" hidden="1">'Names of Bidder'!$11:$11,'Names of Bidder'!$28:$30</definedName>
    <definedName name="Z_0175966B_AA50_423F_A437_51E01252DE14_.wvu.Cols" localSheetId="5" hidden="1">'Attach QR'!$J:$L,'Attach QR'!$R:$S,'Attach QR'!$U:$AW</definedName>
    <definedName name="Z_0175966B_AA50_423F_A437_51E01252DE14_.wvu.PrintArea" localSheetId="5" hidden="1">'Attach QR'!$A$1:$I$482</definedName>
    <definedName name="Z_0175966B_AA50_423F_A437_51E01252DE14_.wvu.Rows" localSheetId="5" hidden="1">'Attach QR'!$33:$36,'Attach QR'!$58:$96,'Attach QR'!$98:$101,'Attach QR'!$121:$124,'Attach QR'!$162:$166,'Attach QR'!$174:$209,'Attach QR'!$211:$214,'Attach QR'!$254:$259,'Attach QR'!$266:$301,'Attach QR'!$304:$326,'Attach QR'!$338:$338,'Attach QR'!$345:$361,'Attach QR'!$364:$364,'Attach QR'!$372:$439,'Attach QR'!$441:$442,'Attach QR'!$445:$447,'Attach QR'!$451:$454</definedName>
    <definedName name="Z_02C24E46_CB1A_4A64_AFE8_BC568DF970F3_.wvu.Cols" localSheetId="5" hidden="1">'Attach QR'!$J:$L,'Attach QR'!$R:$S,'Attach QR'!$U:$AW</definedName>
    <definedName name="Z_02C24E46_CB1A_4A64_AFE8_BC568DF970F3_.wvu.PrintArea" localSheetId="5" hidden="1">'Attach QR'!$A$1:$I$482</definedName>
    <definedName name="Z_02C24E46_CB1A_4A64_AFE8_BC568DF970F3_.wvu.Rows" localSheetId="5" hidden="1">'Attach QR'!$33:$36,'Attach QR'!$58:$96,'Attach QR'!$98:$101,'Attach QR'!$121:$124,'Attach QR'!$162:$166,'Attach QR'!$174:$209,'Attach QR'!$211:$214,'Attach QR'!$254:$259,'Attach QR'!$266:$301,'Attach QR'!$304:$328,'Attach QR'!$338:$338,'Attach QR'!$345:$361,'Attach QR'!$364:$364,'Attach QR'!$372:$439,'Attach QR'!$441:$442,'Attach QR'!$445:$447,'Attach QR'!$451:$454</definedName>
    <definedName name="Z_073677CF_5E9E_429E_9C1F_055126F3C8DC_.wvu.Cols" localSheetId="5" hidden="1">'Attach QR'!$J:$L,'Attach QR'!$R:$S,'Attach QR'!$U:$AW</definedName>
    <definedName name="Z_073677CF_5E9E_429E_9C1F_055126F3C8DC_.wvu.PrintArea" localSheetId="5" hidden="1">'Attach QR'!$A$1:$I$482</definedName>
    <definedName name="Z_073677CF_5E9E_429E_9C1F_055126F3C8DC_.wvu.Rows" localSheetId="5" hidden="1">'Attach QR'!$33:$36,'Attach QR'!$58:$96,'Attach QR'!$98:$101,'Attach QR'!$121:$124,'Attach QR'!$162:$166,'Attach QR'!$174:$209,'Attach QR'!$211:$214,'Attach QR'!$254:$259,'Attach QR'!$266:$301,'Attach QR'!$304:$328,'Attach QR'!$338:$338,'Attach QR'!$345:$361,'Attach QR'!$372:$439,'Attach QR'!$441:$442,'Attach QR'!$445:$447,'Attach QR'!$451:$454</definedName>
    <definedName name="Z_0B94E550_FB49_4D0D_BCDB_8811C4A584DD_.wvu.Cols" localSheetId="5" hidden="1">'Attach QR'!$J:$L,'Attach QR'!$R:$S,'Attach QR'!$U:$AW</definedName>
    <definedName name="Z_0B94E550_FB49_4D0D_BCDB_8811C4A584DD_.wvu.PrintArea" localSheetId="5" hidden="1">'Attach QR'!$A$1:$I$482</definedName>
    <definedName name="Z_0B94E550_FB49_4D0D_BCDB_8811C4A584DD_.wvu.Rows" localSheetId="5" hidden="1">'Attach QR'!$33:$36,'Attach QR'!$58:$96,'Attach QR'!$98:$101,'Attach QR'!$121:$124,'Attach QR'!$162:$166,'Attach QR'!$174:$209,'Attach QR'!$254:$259,'Attach QR'!$266:$301,'Attach QR'!$304:$324,'Attach QR'!$338:$339,'Attach QR'!$345:$361,'Attach QR'!$372:$441,'Attach QR'!$445:$447,'Attach QR'!$451:$454</definedName>
    <definedName name="Z_0D490C87_B003_4943_9825_ACE0B8E7CC06_.wvu.Cols" localSheetId="17" hidden="1">'Attach 12'!$G:$I</definedName>
    <definedName name="Z_0D490C87_B003_4943_9825_ACE0B8E7CC06_.wvu.Cols" localSheetId="21" hidden="1">'Attach 15'!$F:$F,'Attach 15'!$H:$H</definedName>
    <definedName name="Z_0D490C87_B003_4943_9825_ACE0B8E7CC06_.wvu.Cols" localSheetId="3" hidden="1">'Attach 3(JV)'!$F:$F</definedName>
    <definedName name="Z_0D490C87_B003_4943_9825_ACE0B8E7CC06_.wvu.Cols" localSheetId="9" hidden="1">'Attach 5'!$H:$H</definedName>
    <definedName name="Z_0D490C87_B003_4943_9825_ACE0B8E7CC06_.wvu.Cols" localSheetId="12" hidden="1">'Attach 6'!$H:$H</definedName>
    <definedName name="Z_0D490C87_B003_4943_9825_ACE0B8E7CC06_.wvu.Cols" localSheetId="2" hidden="1">'Names of Bidder'!$F:$G,'Names of Bidder'!$I:$I</definedName>
    <definedName name="Z_0D490C87_B003_4943_9825_ACE0B8E7CC06_.wvu.PrintArea" localSheetId="15" hidden="1">'Attach 10'!$A$1:$E$20</definedName>
    <definedName name="Z_0D490C87_B003_4943_9825_ACE0B8E7CC06_.wvu.PrintArea" localSheetId="16" hidden="1">'Attach 11'!$A$1:$E$28</definedName>
    <definedName name="Z_0D490C87_B003_4943_9825_ACE0B8E7CC06_.wvu.PrintArea" localSheetId="17" hidden="1">'Attach 12'!$A$1:$E$157</definedName>
    <definedName name="Z_0D490C87_B003_4943_9825_ACE0B8E7CC06_.wvu.PrintArea" localSheetId="18" hidden="1">'Attach 13'!$A$1:$E$27</definedName>
    <definedName name="Z_0D490C87_B003_4943_9825_ACE0B8E7CC06_.wvu.PrintArea" localSheetId="19" hidden="1">'Attach 14'!$A$1:$E$29</definedName>
    <definedName name="Z_0D490C87_B003_4943_9825_ACE0B8E7CC06_.wvu.PrintArea" localSheetId="20" hidden="1">'Attach 14-IP'!$A$8:$I$222</definedName>
    <definedName name="Z_0D490C87_B003_4943_9825_ACE0B8E7CC06_.wvu.PrintArea" localSheetId="21" hidden="1">'Attach 15'!$A$1:$E$82</definedName>
    <definedName name="Z_0D490C87_B003_4943_9825_ACE0B8E7CC06_.wvu.PrintArea" localSheetId="22" hidden="1">'Attach 16'!$A$1:$L$94</definedName>
    <definedName name="Z_0D490C87_B003_4943_9825_ACE0B8E7CC06_.wvu.PrintArea" localSheetId="23" hidden="1">'Attach 17'!$A$1:$E$30</definedName>
    <definedName name="Z_0D490C87_B003_4943_9825_ACE0B8E7CC06_.wvu.PrintArea" localSheetId="24" hidden="1">'Attach 18'!$A$1:$E$31</definedName>
    <definedName name="Z_0D490C87_B003_4943_9825_ACE0B8E7CC06_.wvu.PrintArea" localSheetId="27" hidden="1">'Attach 19'!$A$1:$E$31</definedName>
    <definedName name="Z_0D490C87_B003_4943_9825_ACE0B8E7CC06_.wvu.PrintArea" localSheetId="26" hidden="1">'Attach 25'!$A$1:$E$27</definedName>
    <definedName name="Z_0D490C87_B003_4943_9825_ACE0B8E7CC06_.wvu.PrintArea" localSheetId="3" hidden="1">'Attach 3(JV)'!$A$1:$E$26</definedName>
    <definedName name="Z_0D490C87_B003_4943_9825_ACE0B8E7CC06_.wvu.PrintArea" localSheetId="6" hidden="1">'Attach 4'!$A$1:$E$24</definedName>
    <definedName name="Z_0D490C87_B003_4943_9825_ACE0B8E7CC06_.wvu.PrintArea" localSheetId="7" hidden="1">'Attach 4 (A)'!$A$1:$E$26</definedName>
    <definedName name="Z_0D490C87_B003_4943_9825_ACE0B8E7CC06_.wvu.PrintArea" localSheetId="8" hidden="1">'Attach 4 (B)'!$A$1:$E$25</definedName>
    <definedName name="Z_0D490C87_B003_4943_9825_ACE0B8E7CC06_.wvu.PrintArea" localSheetId="9" hidden="1">'Attach 5'!$A$1:$E$28</definedName>
    <definedName name="Z_0D490C87_B003_4943_9825_ACE0B8E7CC06_.wvu.PrintArea" localSheetId="10" hidden="1">'Attach 5A'!$A$1:$E$29</definedName>
    <definedName name="Z_0D490C87_B003_4943_9825_ACE0B8E7CC06_.wvu.PrintArea" localSheetId="11" hidden="1">'Attach 5B'!$A$1:$E$28</definedName>
    <definedName name="Z_0D490C87_B003_4943_9825_ACE0B8E7CC06_.wvu.PrintArea" localSheetId="12" hidden="1">'Attach 6'!$A$1:$E$27</definedName>
    <definedName name="Z_0D490C87_B003_4943_9825_ACE0B8E7CC06_.wvu.PrintArea" localSheetId="13" hidden="1">'Attach 7'!$A$1:$E$28</definedName>
    <definedName name="Z_0D490C87_B003_4943_9825_ACE0B8E7CC06_.wvu.PrintArea" localSheetId="14" hidden="1">'Attach 9'!$A$1:$E$52</definedName>
    <definedName name="Z_0D490C87_B003_4943_9825_ACE0B8E7CC06_.wvu.PrintArea" localSheetId="25" hidden="1">'Attach-20'!$A$1:$E$36</definedName>
    <definedName name="Z_0D490C87_B003_4943_9825_ACE0B8E7CC06_.wvu.PrintArea" localSheetId="4" hidden="1">'Attach-3 (QR)'!$A$1:$I$340</definedName>
    <definedName name="Z_0D490C87_B003_4943_9825_ACE0B8E7CC06_.wvu.PrintArea" localSheetId="28" hidden="1">'Bid Form 1st Envelope '!$A$1:$F$127</definedName>
    <definedName name="Z_0D490C87_B003_4943_9825_ACE0B8E7CC06_.wvu.PrintArea" localSheetId="2" hidden="1">'Names of Bidder'!$B$1:$D$36</definedName>
    <definedName name="Z_0D490C87_B003_4943_9825_ACE0B8E7CC06_.wvu.PrintTitles" localSheetId="17" hidden="1">'Attach 12'!#REF!</definedName>
    <definedName name="Z_0D490C87_B003_4943_9825_ACE0B8E7CC06_.wvu.PrintTitles" localSheetId="14" hidden="1">'Attach 9'!$18:$18</definedName>
    <definedName name="Z_0D490C87_B003_4943_9825_ACE0B8E7CC06_.wvu.Rows" localSheetId="16" hidden="1">'Attach 11'!$29:$85</definedName>
    <definedName name="Z_0D490C87_B003_4943_9825_ACE0B8E7CC06_.wvu.Rows" localSheetId="17" hidden="1">'Attach 12'!#REF!,'Attach 12'!#REF!,'Attach 12'!#REF!,'Attach 12'!$113:$153</definedName>
    <definedName name="Z_0D490C87_B003_4943_9825_ACE0B8E7CC06_.wvu.Rows" localSheetId="21" hidden="1">'Attach 15'!$15:$15</definedName>
    <definedName name="Z_0D490C87_B003_4943_9825_ACE0B8E7CC06_.wvu.Rows" localSheetId="22" hidden="1">'Attach 16'!$89:$92</definedName>
    <definedName name="Z_0D490C87_B003_4943_9825_ACE0B8E7CC06_.wvu.Rows" localSheetId="23" hidden="1">'Attach 17'!$26:$26,'Attach 17'!$32:$209</definedName>
    <definedName name="Z_0D490C87_B003_4943_9825_ACE0B8E7CC06_.wvu.Rows" localSheetId="24" hidden="1">'Attach 18'!$13:$13</definedName>
    <definedName name="Z_0D490C87_B003_4943_9825_ACE0B8E7CC06_.wvu.Rows" localSheetId="27" hidden="1">'Attach 19'!$13:$13,'Attach 19'!$20:$28</definedName>
    <definedName name="Z_0D490C87_B003_4943_9825_ACE0B8E7CC06_.wvu.Rows" localSheetId="26" hidden="1">'Attach 25'!$12:$12,'Attach 25'!$19:$24</definedName>
    <definedName name="Z_0D490C87_B003_4943_9825_ACE0B8E7CC06_.wvu.Rows" localSheetId="25" hidden="1">'Attach-20'!$13:$13</definedName>
    <definedName name="Z_0D490C87_B003_4943_9825_ACE0B8E7CC06_.wvu.Rows" localSheetId="4" hidden="1">'Attach-3 (QR)'!$85:$85,'Attach-3 (QR)'!$144:$151,'Attach-3 (QR)'!$240:$277</definedName>
    <definedName name="Z_0D490C87_B003_4943_9825_ACE0B8E7CC06_.wvu.Rows" localSheetId="2" hidden="1">'Names of Bidder'!$11:$11,'Names of Bidder'!$28:$30</definedName>
    <definedName name="Z_101E340E_5624_46EF_AADB_2F62C21B5295_.wvu.Cols" localSheetId="5" hidden="1">'Attach QR'!$J:$L,'Attach QR'!$R:$S,'Attach QR'!$U:$AW</definedName>
    <definedName name="Z_101E340E_5624_46EF_AADB_2F62C21B5295_.wvu.PrintArea" localSheetId="5" hidden="1">'Attach QR'!$A$1:$I$482</definedName>
    <definedName name="Z_101E340E_5624_46EF_AADB_2F62C21B5295_.wvu.Rows" localSheetId="5" hidden="1">'Attach QR'!$33:$36,'Attach QR'!$58:$96,'Attach QR'!$98:$101,'Attach QR'!$121:$124,'Attach QR'!$162:$166,'Attach QR'!$174:$209,'Attach QR'!$254:$259,'Attach QR'!$266:$301,'Attach QR'!$304:$324,'Attach QR'!$338:$339,'Attach QR'!$345:$361,'Attach QR'!$372:$441,'Attach QR'!$445:$447,'Attach QR'!$451:$454</definedName>
    <definedName name="Z_13074202_7653_40A0_B9BF_16D1589728A2_.wvu.Cols" localSheetId="5" hidden="1">'Attach QR'!$J:$L,'Attach QR'!$R:$S,'Attach QR'!$U:$AW</definedName>
    <definedName name="Z_13074202_7653_40A0_B9BF_16D1589728A2_.wvu.PrintArea" localSheetId="5" hidden="1">'Attach QR'!$A$1:$I$482</definedName>
    <definedName name="Z_13074202_7653_40A0_B9BF_16D1589728A2_.wvu.Rows" localSheetId="5" hidden="1">'Attach QR'!$33:$36,'Attach QR'!$58:$96,'Attach QR'!$98:$101,'Attach QR'!$121:$124,'Attach QR'!$162:$166,'Attach QR'!$174:$209,'Attach QR'!$211:$214,'Attach QR'!$254:$259,'Attach QR'!$266:$301,'Attach QR'!$304:$328,'Attach QR'!$338:$338,'Attach QR'!$345:$361,'Attach QR'!$372:$439,'Attach QR'!$445:$447,'Attach QR'!$451:$454</definedName>
    <definedName name="Z_13A93EBF_985A_49FD_9FE0_DC75D238EC8C_.wvu.Cols" localSheetId="17" hidden="1">'Attach 12'!$G:$I</definedName>
    <definedName name="Z_13A93EBF_985A_49FD_9FE0_DC75D238EC8C_.wvu.Cols" localSheetId="21" hidden="1">'Attach 15'!$F:$F,'Attach 15'!$H:$H</definedName>
    <definedName name="Z_13A93EBF_985A_49FD_9FE0_DC75D238EC8C_.wvu.Cols" localSheetId="9" hidden="1">'Attach 5'!$H:$H</definedName>
    <definedName name="Z_13A93EBF_985A_49FD_9FE0_DC75D238EC8C_.wvu.Cols" localSheetId="12" hidden="1">'Attach 6'!$H:$H</definedName>
    <definedName name="Z_13A93EBF_985A_49FD_9FE0_DC75D238EC8C_.wvu.Cols" localSheetId="4" hidden="1">'Attach-3 (QR)'!$N:$O</definedName>
    <definedName name="Z_13A93EBF_985A_49FD_9FE0_DC75D238EC8C_.wvu.Cols" localSheetId="2" hidden="1">'Names of Bidder'!$I:$I</definedName>
    <definedName name="Z_13A93EBF_985A_49FD_9FE0_DC75D238EC8C_.wvu.PrintArea" localSheetId="15" hidden="1">'Attach 10'!$A$1:$E$20</definedName>
    <definedName name="Z_13A93EBF_985A_49FD_9FE0_DC75D238EC8C_.wvu.PrintArea" localSheetId="16" hidden="1">'Attach 11'!$A$1:$E$28</definedName>
    <definedName name="Z_13A93EBF_985A_49FD_9FE0_DC75D238EC8C_.wvu.PrintArea" localSheetId="17" hidden="1">'Attach 12'!$A$1:$E$157</definedName>
    <definedName name="Z_13A93EBF_985A_49FD_9FE0_DC75D238EC8C_.wvu.PrintArea" localSheetId="18" hidden="1">'Attach 13'!$A$1:$E$27</definedName>
    <definedName name="Z_13A93EBF_985A_49FD_9FE0_DC75D238EC8C_.wvu.PrintArea" localSheetId="19" hidden="1">'Attach 14'!$A$1:$E$29</definedName>
    <definedName name="Z_13A93EBF_985A_49FD_9FE0_DC75D238EC8C_.wvu.PrintArea" localSheetId="20" hidden="1">'Attach 14-IP'!$A$8:$I$222</definedName>
    <definedName name="Z_13A93EBF_985A_49FD_9FE0_DC75D238EC8C_.wvu.PrintArea" localSheetId="21" hidden="1">'Attach 15'!$A$1:$E$82</definedName>
    <definedName name="Z_13A93EBF_985A_49FD_9FE0_DC75D238EC8C_.wvu.PrintArea" localSheetId="22" hidden="1">'Attach 16'!$A$1:$L$94</definedName>
    <definedName name="Z_13A93EBF_985A_49FD_9FE0_DC75D238EC8C_.wvu.PrintArea" localSheetId="23" hidden="1">'Attach 17'!$A$1:$E$30</definedName>
    <definedName name="Z_13A93EBF_985A_49FD_9FE0_DC75D238EC8C_.wvu.PrintArea" localSheetId="24" hidden="1">'Attach 18'!$A$1:$E$31</definedName>
    <definedName name="Z_13A93EBF_985A_49FD_9FE0_DC75D238EC8C_.wvu.PrintArea" localSheetId="27" hidden="1">'Attach 19'!$A$1:$E$31</definedName>
    <definedName name="Z_13A93EBF_985A_49FD_9FE0_DC75D238EC8C_.wvu.PrintArea" localSheetId="26" hidden="1">'Attach 25'!$A$1:$E$27</definedName>
    <definedName name="Z_13A93EBF_985A_49FD_9FE0_DC75D238EC8C_.wvu.PrintArea" localSheetId="3" hidden="1">'Attach 3(JV)'!$A$1:$E$26</definedName>
    <definedName name="Z_13A93EBF_985A_49FD_9FE0_DC75D238EC8C_.wvu.PrintArea" localSheetId="6" hidden="1">'Attach 4'!$A$1:$E$24</definedName>
    <definedName name="Z_13A93EBF_985A_49FD_9FE0_DC75D238EC8C_.wvu.PrintArea" localSheetId="7" hidden="1">'Attach 4 (A)'!$A$1:$E$26</definedName>
    <definedName name="Z_13A93EBF_985A_49FD_9FE0_DC75D238EC8C_.wvu.PrintArea" localSheetId="8" hidden="1">'Attach 4 (B)'!$A$1:$E$25</definedName>
    <definedName name="Z_13A93EBF_985A_49FD_9FE0_DC75D238EC8C_.wvu.PrintArea" localSheetId="9" hidden="1">'Attach 5'!$A$1:$E$28</definedName>
    <definedName name="Z_13A93EBF_985A_49FD_9FE0_DC75D238EC8C_.wvu.PrintArea" localSheetId="10" hidden="1">'Attach 5A'!$A$1:$E$29</definedName>
    <definedName name="Z_13A93EBF_985A_49FD_9FE0_DC75D238EC8C_.wvu.PrintArea" localSheetId="11" hidden="1">'Attach 5B'!$A$1:$E$28</definedName>
    <definedName name="Z_13A93EBF_985A_49FD_9FE0_DC75D238EC8C_.wvu.PrintArea" localSheetId="12" hidden="1">'Attach 6'!$A$1:$E$27</definedName>
    <definedName name="Z_13A93EBF_985A_49FD_9FE0_DC75D238EC8C_.wvu.PrintArea" localSheetId="13" hidden="1">'Attach 7'!$A$1:$E$28</definedName>
    <definedName name="Z_13A93EBF_985A_49FD_9FE0_DC75D238EC8C_.wvu.PrintArea" localSheetId="14" hidden="1">'Attach 9'!$A$1:$E$52</definedName>
    <definedName name="Z_13A93EBF_985A_49FD_9FE0_DC75D238EC8C_.wvu.PrintArea" localSheetId="25" hidden="1">'Attach-20'!$A$1:$E$36</definedName>
    <definedName name="Z_13A93EBF_985A_49FD_9FE0_DC75D238EC8C_.wvu.PrintArea" localSheetId="4" hidden="1">'Attach-3 (QR)'!$A$1:$I$340</definedName>
    <definedName name="Z_13A93EBF_985A_49FD_9FE0_DC75D238EC8C_.wvu.PrintArea" localSheetId="28" hidden="1">'Bid Form 1st Envelope '!$A$1:$F$127</definedName>
    <definedName name="Z_13A93EBF_985A_49FD_9FE0_DC75D238EC8C_.wvu.PrintArea" localSheetId="2" hidden="1">'Names of Bidder'!$B$1:$D$36</definedName>
    <definedName name="Z_13A93EBF_985A_49FD_9FE0_DC75D238EC8C_.wvu.PrintTitles" localSheetId="17" hidden="1">'Attach 12'!#REF!</definedName>
    <definedName name="Z_13A93EBF_985A_49FD_9FE0_DC75D238EC8C_.wvu.PrintTitles" localSheetId="14" hidden="1">'Attach 9'!$18:$18</definedName>
    <definedName name="Z_13A93EBF_985A_49FD_9FE0_DC75D238EC8C_.wvu.Rows" localSheetId="16" hidden="1">'Attach 11'!$29:$85</definedName>
    <definedName name="Z_13A93EBF_985A_49FD_9FE0_DC75D238EC8C_.wvu.Rows" localSheetId="17" hidden="1">'Attach 12'!#REF!,'Attach 12'!$140:$140</definedName>
    <definedName name="Z_13A93EBF_985A_49FD_9FE0_DC75D238EC8C_.wvu.Rows" localSheetId="21" hidden="1">'Attach 15'!$15:$15</definedName>
    <definedName name="Z_13A93EBF_985A_49FD_9FE0_DC75D238EC8C_.wvu.Rows" localSheetId="22" hidden="1">'Attach 16'!$89:$92</definedName>
    <definedName name="Z_13A93EBF_985A_49FD_9FE0_DC75D238EC8C_.wvu.Rows" localSheetId="23" hidden="1">'Attach 17'!$26:$26,'Attach 17'!$32:$209</definedName>
    <definedName name="Z_13A93EBF_985A_49FD_9FE0_DC75D238EC8C_.wvu.Rows" localSheetId="24" hidden="1">'Attach 18'!$13:$13</definedName>
    <definedName name="Z_13A93EBF_985A_49FD_9FE0_DC75D238EC8C_.wvu.Rows" localSheetId="27" hidden="1">'Attach 19'!$13:$13,'Attach 19'!$20:$28</definedName>
    <definedName name="Z_13A93EBF_985A_49FD_9FE0_DC75D238EC8C_.wvu.Rows" localSheetId="26" hidden="1">'Attach 25'!$12:$12,'Attach 25'!$19:$24</definedName>
    <definedName name="Z_13A93EBF_985A_49FD_9FE0_DC75D238EC8C_.wvu.Rows" localSheetId="9" hidden="1">'Attach 5'!$4:$4</definedName>
    <definedName name="Z_13A93EBF_985A_49FD_9FE0_DC75D238EC8C_.wvu.Rows" localSheetId="25" hidden="1">'Attach-20'!$13:$13</definedName>
    <definedName name="Z_13A93EBF_985A_49FD_9FE0_DC75D238EC8C_.wvu.Rows" localSheetId="4" hidden="1">'Attach-3 (QR)'!$160:$160,'Attach-3 (QR)'!#REF!,'Attach-3 (QR)'!#REF!,'Attach-3 (QR)'!$218:$220,'Attach-3 (QR)'!$239:$278</definedName>
    <definedName name="Z_13A93EBF_985A_49FD_9FE0_DC75D238EC8C_.wvu.Rows" localSheetId="2" hidden="1">'Names of Bidder'!$11:$11,'Names of Bidder'!$28:$30</definedName>
    <definedName name="Z_14C32814_5A59_4863_9FB1_822FBB75D7D1_.wvu.Cols" localSheetId="17" hidden="1">'Attach 12'!$G:$I</definedName>
    <definedName name="Z_14C32814_5A59_4863_9FB1_822FBB75D7D1_.wvu.Cols" localSheetId="21" hidden="1">'Attach 15'!$F:$F,'Attach 15'!$H:$H</definedName>
    <definedName name="Z_14C32814_5A59_4863_9FB1_822FBB75D7D1_.wvu.Cols" localSheetId="9" hidden="1">'Attach 5'!$H:$H</definedName>
    <definedName name="Z_14C32814_5A59_4863_9FB1_822FBB75D7D1_.wvu.Cols" localSheetId="12" hidden="1">'Attach 6'!$H:$H</definedName>
    <definedName name="Z_14C32814_5A59_4863_9FB1_822FBB75D7D1_.wvu.PrintArea" localSheetId="15" hidden="1">'Attach 10'!$A$1:$E$20</definedName>
    <definedName name="Z_14C32814_5A59_4863_9FB1_822FBB75D7D1_.wvu.PrintArea" localSheetId="16" hidden="1">'Attach 11'!$A$1:$E$28</definedName>
    <definedName name="Z_14C32814_5A59_4863_9FB1_822FBB75D7D1_.wvu.PrintArea" localSheetId="17" hidden="1">'Attach 12'!$A$1:$E$158</definedName>
    <definedName name="Z_14C32814_5A59_4863_9FB1_822FBB75D7D1_.wvu.PrintArea" localSheetId="18" hidden="1">'Attach 13'!$A$1:$E$27</definedName>
    <definedName name="Z_14C32814_5A59_4863_9FB1_822FBB75D7D1_.wvu.PrintArea" localSheetId="19" hidden="1">'Attach 14'!$A$1:$E$29</definedName>
    <definedName name="Z_14C32814_5A59_4863_9FB1_822FBB75D7D1_.wvu.PrintArea" localSheetId="20" hidden="1">'Attach 14-IP'!$A$8:$I$222</definedName>
    <definedName name="Z_14C32814_5A59_4863_9FB1_822FBB75D7D1_.wvu.PrintArea" localSheetId="21" hidden="1">'Attach 15'!$A$1:$E$82</definedName>
    <definedName name="Z_14C32814_5A59_4863_9FB1_822FBB75D7D1_.wvu.PrintArea" localSheetId="22" hidden="1">'Attach 16'!$A$1:$L$94</definedName>
    <definedName name="Z_14C32814_5A59_4863_9FB1_822FBB75D7D1_.wvu.PrintArea" localSheetId="23" hidden="1">'Attach 17'!$A$1:$E$30</definedName>
    <definedName name="Z_14C32814_5A59_4863_9FB1_822FBB75D7D1_.wvu.PrintArea" localSheetId="24" hidden="1">'Attach 18'!$A$1:$E$31</definedName>
    <definedName name="Z_14C32814_5A59_4863_9FB1_822FBB75D7D1_.wvu.PrintArea" localSheetId="27" hidden="1">'Attach 19'!$A$1:$E$31</definedName>
    <definedName name="Z_14C32814_5A59_4863_9FB1_822FBB75D7D1_.wvu.PrintArea" localSheetId="26" hidden="1">'Attach 25'!$A$1:$E$27</definedName>
    <definedName name="Z_14C32814_5A59_4863_9FB1_822FBB75D7D1_.wvu.PrintArea" localSheetId="3" hidden="1">'Attach 3(JV)'!$A$1:$E$26</definedName>
    <definedName name="Z_14C32814_5A59_4863_9FB1_822FBB75D7D1_.wvu.PrintArea" localSheetId="6" hidden="1">'Attach 4'!$A$1:$E$24</definedName>
    <definedName name="Z_14C32814_5A59_4863_9FB1_822FBB75D7D1_.wvu.PrintArea" localSheetId="7" hidden="1">'Attach 4 (A)'!$A$1:$E$26</definedName>
    <definedName name="Z_14C32814_5A59_4863_9FB1_822FBB75D7D1_.wvu.PrintArea" localSheetId="8" hidden="1">'Attach 4 (B)'!$A$1:$E$25</definedName>
    <definedName name="Z_14C32814_5A59_4863_9FB1_822FBB75D7D1_.wvu.PrintArea" localSheetId="9" hidden="1">'Attach 5'!$A$1:$E$28</definedName>
    <definedName name="Z_14C32814_5A59_4863_9FB1_822FBB75D7D1_.wvu.PrintArea" localSheetId="10" hidden="1">'Attach 5A'!$A$1:$E$29</definedName>
    <definedName name="Z_14C32814_5A59_4863_9FB1_822FBB75D7D1_.wvu.PrintArea" localSheetId="11" hidden="1">'Attach 5B'!$A$1:$E$28</definedName>
    <definedName name="Z_14C32814_5A59_4863_9FB1_822FBB75D7D1_.wvu.PrintArea" localSheetId="12" hidden="1">'Attach 6'!$A$1:$E$27</definedName>
    <definedName name="Z_14C32814_5A59_4863_9FB1_822FBB75D7D1_.wvu.PrintArea" localSheetId="13" hidden="1">'Attach 7'!$A$1:$E$28</definedName>
    <definedName name="Z_14C32814_5A59_4863_9FB1_822FBB75D7D1_.wvu.PrintArea" localSheetId="14" hidden="1">'Attach 9'!$A$1:$E$52</definedName>
    <definedName name="Z_14C32814_5A59_4863_9FB1_822FBB75D7D1_.wvu.PrintArea" localSheetId="25" hidden="1">'Attach-20'!$A$1:$E$36</definedName>
    <definedName name="Z_14C32814_5A59_4863_9FB1_822FBB75D7D1_.wvu.PrintArea" localSheetId="28" hidden="1">'Bid Form 1st Envelope '!$A$1:$F$127</definedName>
    <definedName name="Z_14C32814_5A59_4863_9FB1_822FBB75D7D1_.wvu.PrintArea" localSheetId="2" hidden="1">'Names of Bidder'!$B$1:$D$36</definedName>
    <definedName name="Z_14C32814_5A59_4863_9FB1_822FBB75D7D1_.wvu.PrintTitles" localSheetId="17" hidden="1">'Attach 12'!#REF!</definedName>
    <definedName name="Z_14C32814_5A59_4863_9FB1_822FBB75D7D1_.wvu.PrintTitles" localSheetId="14" hidden="1">'Attach 9'!$18:$18</definedName>
    <definedName name="Z_14C32814_5A59_4863_9FB1_822FBB75D7D1_.wvu.Rows" localSheetId="16" hidden="1">'Attach 11'!$29:$85</definedName>
    <definedName name="Z_14C32814_5A59_4863_9FB1_822FBB75D7D1_.wvu.Rows" localSheetId="17" hidden="1">'Attach 12'!#REF!,'Attach 12'!#REF!,'Attach 12'!#REF!,'Attach 12'!#REF!,'Attach 12'!#REF!</definedName>
    <definedName name="Z_14C32814_5A59_4863_9FB1_822FBB75D7D1_.wvu.Rows" localSheetId="21" hidden="1">'Attach 15'!$15:$15</definedName>
    <definedName name="Z_14C32814_5A59_4863_9FB1_822FBB75D7D1_.wvu.Rows" localSheetId="23" hidden="1">'Attach 17'!$26:$26,'Attach 17'!$32:$209</definedName>
    <definedName name="Z_14C32814_5A59_4863_9FB1_822FBB75D7D1_.wvu.Rows" localSheetId="24" hidden="1">'Attach 18'!$13:$13</definedName>
    <definedName name="Z_14C32814_5A59_4863_9FB1_822FBB75D7D1_.wvu.Rows" localSheetId="27" hidden="1">'Attach 19'!$13:$13,'Attach 19'!$20:$28</definedName>
    <definedName name="Z_14C32814_5A59_4863_9FB1_822FBB75D7D1_.wvu.Rows" localSheetId="26" hidden="1">'Attach 25'!$12:$12,'Attach 25'!$19:$24</definedName>
    <definedName name="Z_14C32814_5A59_4863_9FB1_822FBB75D7D1_.wvu.Rows" localSheetId="9" hidden="1">'Attach 5'!$4:$4</definedName>
    <definedName name="Z_14C32814_5A59_4863_9FB1_822FBB75D7D1_.wvu.Rows" localSheetId="25" hidden="1">'Attach-20'!$13:$13</definedName>
    <definedName name="Z_14C32814_5A59_4863_9FB1_822FBB75D7D1_.wvu.Rows" localSheetId="2" hidden="1">'Names of Bidder'!$28:$30</definedName>
    <definedName name="Z_1586E746_E770_4DE8_8EE8_42BC4CF5206B_.wvu.Cols" localSheetId="4" hidden="1">'Attach-3 (QR)'!$L:$M</definedName>
    <definedName name="Z_1586E746_E770_4DE8_8EE8_42BC4CF5206B_.wvu.PrintArea" localSheetId="4" hidden="1">'Attach-3 (QR)'!$A$1:$I$341</definedName>
    <definedName name="Z_1E2D7167_D6B7_4690_9A83_BF768C4223A4_.wvu.Cols" localSheetId="17" hidden="1">'Attach 12'!$G:$I</definedName>
    <definedName name="Z_1E2D7167_D6B7_4690_9A83_BF768C4223A4_.wvu.Cols" localSheetId="21" hidden="1">'Attach 15'!$H:$H</definedName>
    <definedName name="Z_1E2D7167_D6B7_4690_9A83_BF768C4223A4_.wvu.Cols" localSheetId="9" hidden="1">'Attach 5'!$H:$H</definedName>
    <definedName name="Z_1E2D7167_D6B7_4690_9A83_BF768C4223A4_.wvu.Cols" localSheetId="12" hidden="1">'Attach 6'!$H:$H</definedName>
    <definedName name="Z_1E2D7167_D6B7_4690_9A83_BF768C4223A4_.wvu.PrintArea" localSheetId="15" hidden="1">'Attach 10'!$A$1:$E$20</definedName>
    <definedName name="Z_1E2D7167_D6B7_4690_9A83_BF768C4223A4_.wvu.PrintArea" localSheetId="16" hidden="1">'Attach 11'!$A$1:$E$28</definedName>
    <definedName name="Z_1E2D7167_D6B7_4690_9A83_BF768C4223A4_.wvu.PrintArea" localSheetId="17" hidden="1">'Attach 12'!$A$1:$E$158</definedName>
    <definedName name="Z_1E2D7167_D6B7_4690_9A83_BF768C4223A4_.wvu.PrintArea" localSheetId="18" hidden="1">'Attach 13'!$A$1:$E$27</definedName>
    <definedName name="Z_1E2D7167_D6B7_4690_9A83_BF768C4223A4_.wvu.PrintArea" localSheetId="19" hidden="1">'Attach 14'!$A$1:$E$29</definedName>
    <definedName name="Z_1E2D7167_D6B7_4690_9A83_BF768C4223A4_.wvu.PrintArea" localSheetId="20" hidden="1">'Attach 14-IP'!$A$8:$I$222</definedName>
    <definedName name="Z_1E2D7167_D6B7_4690_9A83_BF768C4223A4_.wvu.PrintArea" localSheetId="21" hidden="1">'Attach 15'!$A$1:$E$82</definedName>
    <definedName name="Z_1E2D7167_D6B7_4690_9A83_BF768C4223A4_.wvu.PrintArea" localSheetId="22" hidden="1">'Attach 16'!$A$1:$L$94</definedName>
    <definedName name="Z_1E2D7167_D6B7_4690_9A83_BF768C4223A4_.wvu.PrintArea" localSheetId="23" hidden="1">'Attach 17'!$A$1:$E$30</definedName>
    <definedName name="Z_1E2D7167_D6B7_4690_9A83_BF768C4223A4_.wvu.PrintArea" localSheetId="24" hidden="1">'Attach 18'!$A$1:$E$31</definedName>
    <definedName name="Z_1E2D7167_D6B7_4690_9A83_BF768C4223A4_.wvu.PrintArea" localSheetId="27" hidden="1">'Attach 19'!$A$1:$E$31</definedName>
    <definedName name="Z_1E2D7167_D6B7_4690_9A83_BF768C4223A4_.wvu.PrintArea" localSheetId="26" hidden="1">'Attach 25'!$A$1:$E$27</definedName>
    <definedName name="Z_1E2D7167_D6B7_4690_9A83_BF768C4223A4_.wvu.PrintArea" localSheetId="3" hidden="1">'Attach 3(JV)'!$A$1:$E$26</definedName>
    <definedName name="Z_1E2D7167_D6B7_4690_9A83_BF768C4223A4_.wvu.PrintArea" localSheetId="6" hidden="1">'Attach 4'!$A$1:$E$24</definedName>
    <definedName name="Z_1E2D7167_D6B7_4690_9A83_BF768C4223A4_.wvu.PrintArea" localSheetId="7" hidden="1">'Attach 4 (A)'!$A$1:$E$26</definedName>
    <definedName name="Z_1E2D7167_D6B7_4690_9A83_BF768C4223A4_.wvu.PrintArea" localSheetId="8" hidden="1">'Attach 4 (B)'!$A$1:$E$25</definedName>
    <definedName name="Z_1E2D7167_D6B7_4690_9A83_BF768C4223A4_.wvu.PrintArea" localSheetId="9" hidden="1">'Attach 5'!$A$1:$E$28</definedName>
    <definedName name="Z_1E2D7167_D6B7_4690_9A83_BF768C4223A4_.wvu.PrintArea" localSheetId="10" hidden="1">'Attach 5A'!$A$1:$E$29</definedName>
    <definedName name="Z_1E2D7167_D6B7_4690_9A83_BF768C4223A4_.wvu.PrintArea" localSheetId="11" hidden="1">'Attach 5B'!$A$1:$E$28</definedName>
    <definedName name="Z_1E2D7167_D6B7_4690_9A83_BF768C4223A4_.wvu.PrintArea" localSheetId="12" hidden="1">'Attach 6'!$A$1:$E$27</definedName>
    <definedName name="Z_1E2D7167_D6B7_4690_9A83_BF768C4223A4_.wvu.PrintArea" localSheetId="13" hidden="1">'Attach 7'!$A$1:$E$28</definedName>
    <definedName name="Z_1E2D7167_D6B7_4690_9A83_BF768C4223A4_.wvu.PrintArea" localSheetId="14" hidden="1">'Attach 9'!$A$1:$E$52</definedName>
    <definedName name="Z_1E2D7167_D6B7_4690_9A83_BF768C4223A4_.wvu.PrintArea" localSheetId="25" hidden="1">'Attach-20'!$A$1:$E$36</definedName>
    <definedName name="Z_1E2D7167_D6B7_4690_9A83_BF768C4223A4_.wvu.PrintArea" localSheetId="28" hidden="1">'Bid Form 1st Envelope '!$A$1:$F$127</definedName>
    <definedName name="Z_1E2D7167_D6B7_4690_9A83_BF768C4223A4_.wvu.PrintArea" localSheetId="2" hidden="1">'Names of Bidder'!$B$1:$D$36</definedName>
    <definedName name="Z_1E2D7167_D6B7_4690_9A83_BF768C4223A4_.wvu.PrintTitles" localSheetId="17" hidden="1">'Attach 12'!#REF!</definedName>
    <definedName name="Z_1E2D7167_D6B7_4690_9A83_BF768C4223A4_.wvu.PrintTitles" localSheetId="14" hidden="1">'Attach 9'!$18:$18</definedName>
    <definedName name="Z_1E2D7167_D6B7_4690_9A83_BF768C4223A4_.wvu.Rows" localSheetId="16" hidden="1">'Attach 11'!$29:$85</definedName>
    <definedName name="Z_1E2D7167_D6B7_4690_9A83_BF768C4223A4_.wvu.Rows" localSheetId="17" hidden="1">'Attach 12'!#REF!,'Attach 12'!#REF!,'Attach 12'!#REF!,'Attach 12'!#REF!,'Attach 12'!#REF!</definedName>
    <definedName name="Z_1E2D7167_D6B7_4690_9A83_BF768C4223A4_.wvu.Rows" localSheetId="21" hidden="1">'Attach 15'!$15:$15</definedName>
    <definedName name="Z_1E2D7167_D6B7_4690_9A83_BF768C4223A4_.wvu.Rows" localSheetId="23" hidden="1">'Attach 17'!$26:$26,'Attach 17'!$32:$209</definedName>
    <definedName name="Z_1E2D7167_D6B7_4690_9A83_BF768C4223A4_.wvu.Rows" localSheetId="24" hidden="1">'Attach 18'!$13:$13</definedName>
    <definedName name="Z_1E2D7167_D6B7_4690_9A83_BF768C4223A4_.wvu.Rows" localSheetId="27" hidden="1">'Attach 19'!$13:$13,'Attach 19'!$20:$28</definedName>
    <definedName name="Z_1E2D7167_D6B7_4690_9A83_BF768C4223A4_.wvu.Rows" localSheetId="26" hidden="1">'Attach 25'!$12:$12,'Attach 25'!$19:$24</definedName>
    <definedName name="Z_1E2D7167_D6B7_4690_9A83_BF768C4223A4_.wvu.Rows" localSheetId="9" hidden="1">'Attach 5'!$4:$4</definedName>
    <definedName name="Z_1E2D7167_D6B7_4690_9A83_BF768C4223A4_.wvu.Rows" localSheetId="25" hidden="1">'Attach-20'!$13:$13</definedName>
    <definedName name="Z_1E2D7167_D6B7_4690_9A83_BF768C4223A4_.wvu.Rows" localSheetId="2" hidden="1">'Names of Bidder'!$28:$30</definedName>
    <definedName name="Z_1F125E51_1799_42D0_B41E_DC039BB17D59_.wvu.Cols" localSheetId="17" hidden="1">'Attach 12'!$G:$I</definedName>
    <definedName name="Z_1F125E51_1799_42D0_B41E_DC039BB17D59_.wvu.Cols" localSheetId="21" hidden="1">'Attach 15'!$F:$F,'Attach 15'!$H:$H</definedName>
    <definedName name="Z_1F125E51_1799_42D0_B41E_DC039BB17D59_.wvu.Cols" localSheetId="3" hidden="1">'Attach 3(JV)'!$F:$F</definedName>
    <definedName name="Z_1F125E51_1799_42D0_B41E_DC039BB17D59_.wvu.Cols" localSheetId="9" hidden="1">'Attach 5'!$H:$H</definedName>
    <definedName name="Z_1F125E51_1799_42D0_B41E_DC039BB17D59_.wvu.Cols" localSheetId="12" hidden="1">'Attach 6'!$H:$H</definedName>
    <definedName name="Z_1F125E51_1799_42D0_B41E_DC039BB17D59_.wvu.Cols" localSheetId="2" hidden="1">'Names of Bidder'!$F:$G,'Names of Bidder'!$I:$I</definedName>
    <definedName name="Z_1F125E51_1799_42D0_B41E_DC039BB17D59_.wvu.PrintArea" localSheetId="15" hidden="1">'Attach 10'!$A$1:$E$20</definedName>
    <definedName name="Z_1F125E51_1799_42D0_B41E_DC039BB17D59_.wvu.PrintArea" localSheetId="16" hidden="1">'Attach 11'!$A$1:$E$28</definedName>
    <definedName name="Z_1F125E51_1799_42D0_B41E_DC039BB17D59_.wvu.PrintArea" localSheetId="17" hidden="1">'Attach 12'!$A$1:$E$157</definedName>
    <definedName name="Z_1F125E51_1799_42D0_B41E_DC039BB17D59_.wvu.PrintArea" localSheetId="18" hidden="1">'Attach 13'!$A$1:$E$27</definedName>
    <definedName name="Z_1F125E51_1799_42D0_B41E_DC039BB17D59_.wvu.PrintArea" localSheetId="19" hidden="1">'Attach 14'!$A$1:$E$29</definedName>
    <definedName name="Z_1F125E51_1799_42D0_B41E_DC039BB17D59_.wvu.PrintArea" localSheetId="20" hidden="1">'Attach 14-IP'!$A$8:$I$222</definedName>
    <definedName name="Z_1F125E51_1799_42D0_B41E_DC039BB17D59_.wvu.PrintArea" localSheetId="21" hidden="1">'Attach 15'!$A$1:$E$82</definedName>
    <definedName name="Z_1F125E51_1799_42D0_B41E_DC039BB17D59_.wvu.PrintArea" localSheetId="22" hidden="1">'Attach 16'!$A$1:$L$94</definedName>
    <definedName name="Z_1F125E51_1799_42D0_B41E_DC039BB17D59_.wvu.PrintArea" localSheetId="23" hidden="1">'Attach 17'!$A$1:$E$30</definedName>
    <definedName name="Z_1F125E51_1799_42D0_B41E_DC039BB17D59_.wvu.PrintArea" localSheetId="24" hidden="1">'Attach 18'!$A$1:$E$31</definedName>
    <definedName name="Z_1F125E51_1799_42D0_B41E_DC039BB17D59_.wvu.PrintArea" localSheetId="27" hidden="1">'Attach 19'!$A$1:$E$31</definedName>
    <definedName name="Z_1F125E51_1799_42D0_B41E_DC039BB17D59_.wvu.PrintArea" localSheetId="26" hidden="1">'Attach 25'!$A$1:$E$27</definedName>
    <definedName name="Z_1F125E51_1799_42D0_B41E_DC039BB17D59_.wvu.PrintArea" localSheetId="3" hidden="1">'Attach 3(JV)'!$A$1:$E$26</definedName>
    <definedName name="Z_1F125E51_1799_42D0_B41E_DC039BB17D59_.wvu.PrintArea" localSheetId="6" hidden="1">'Attach 4'!$A$1:$E$24</definedName>
    <definedName name="Z_1F125E51_1799_42D0_B41E_DC039BB17D59_.wvu.PrintArea" localSheetId="7" hidden="1">'Attach 4 (A)'!$A$1:$E$26</definedName>
    <definedName name="Z_1F125E51_1799_42D0_B41E_DC039BB17D59_.wvu.PrintArea" localSheetId="8" hidden="1">'Attach 4 (B)'!$A$1:$E$25</definedName>
    <definedName name="Z_1F125E51_1799_42D0_B41E_DC039BB17D59_.wvu.PrintArea" localSheetId="9" hidden="1">'Attach 5'!$A$1:$E$28</definedName>
    <definedName name="Z_1F125E51_1799_42D0_B41E_DC039BB17D59_.wvu.PrintArea" localSheetId="10" hidden="1">'Attach 5A'!$A$1:$E$29</definedName>
    <definedName name="Z_1F125E51_1799_42D0_B41E_DC039BB17D59_.wvu.PrintArea" localSheetId="11" hidden="1">'Attach 5B'!$A$1:$E$28</definedName>
    <definedName name="Z_1F125E51_1799_42D0_B41E_DC039BB17D59_.wvu.PrintArea" localSheetId="12" hidden="1">'Attach 6'!$A$1:$E$27</definedName>
    <definedName name="Z_1F125E51_1799_42D0_B41E_DC039BB17D59_.wvu.PrintArea" localSheetId="13" hidden="1">'Attach 7'!$A$1:$E$28</definedName>
    <definedName name="Z_1F125E51_1799_42D0_B41E_DC039BB17D59_.wvu.PrintArea" localSheetId="14" hidden="1">'Attach 9'!$A$1:$E$52</definedName>
    <definedName name="Z_1F125E51_1799_42D0_B41E_DC039BB17D59_.wvu.PrintArea" localSheetId="25" hidden="1">'Attach-20'!$A$1:$E$36</definedName>
    <definedName name="Z_1F125E51_1799_42D0_B41E_DC039BB17D59_.wvu.PrintArea" localSheetId="4" hidden="1">'Attach-3 (QR)'!$A$1:$I$340</definedName>
    <definedName name="Z_1F125E51_1799_42D0_B41E_DC039BB17D59_.wvu.PrintArea" localSheetId="28" hidden="1">'Bid Form 1st Envelope '!$A$1:$F$127</definedName>
    <definedName name="Z_1F125E51_1799_42D0_B41E_DC039BB17D59_.wvu.PrintArea" localSheetId="2" hidden="1">'Names of Bidder'!$B$1:$D$36</definedName>
    <definedName name="Z_1F125E51_1799_42D0_B41E_DC039BB17D59_.wvu.PrintTitles" localSheetId="17" hidden="1">'Attach 12'!#REF!</definedName>
    <definedName name="Z_1F125E51_1799_42D0_B41E_DC039BB17D59_.wvu.PrintTitles" localSheetId="14" hidden="1">'Attach 9'!$18:$18</definedName>
    <definedName name="Z_1F125E51_1799_42D0_B41E_DC039BB17D59_.wvu.Rows" localSheetId="16" hidden="1">'Attach 11'!$29:$85</definedName>
    <definedName name="Z_1F125E51_1799_42D0_B41E_DC039BB17D59_.wvu.Rows" localSheetId="17" hidden="1">'Attach 12'!#REF!</definedName>
    <definedName name="Z_1F125E51_1799_42D0_B41E_DC039BB17D59_.wvu.Rows" localSheetId="21" hidden="1">'Attach 15'!$15:$15</definedName>
    <definedName name="Z_1F125E51_1799_42D0_B41E_DC039BB17D59_.wvu.Rows" localSheetId="22" hidden="1">'Attach 16'!$89:$92</definedName>
    <definedName name="Z_1F125E51_1799_42D0_B41E_DC039BB17D59_.wvu.Rows" localSheetId="23" hidden="1">'Attach 17'!$26:$26,'Attach 17'!$32:$209</definedName>
    <definedName name="Z_1F125E51_1799_42D0_B41E_DC039BB17D59_.wvu.Rows" localSheetId="24" hidden="1">'Attach 18'!$13:$13</definedName>
    <definedName name="Z_1F125E51_1799_42D0_B41E_DC039BB17D59_.wvu.Rows" localSheetId="27" hidden="1">'Attach 19'!$13:$13,'Attach 19'!$20:$28</definedName>
    <definedName name="Z_1F125E51_1799_42D0_B41E_DC039BB17D59_.wvu.Rows" localSheetId="26" hidden="1">'Attach 25'!$12:$12,'Attach 25'!$19:$24</definedName>
    <definedName name="Z_1F125E51_1799_42D0_B41E_DC039BB17D59_.wvu.Rows" localSheetId="9" hidden="1">'Attach 5'!$4:$4</definedName>
    <definedName name="Z_1F125E51_1799_42D0_B41E_DC039BB17D59_.wvu.Rows" localSheetId="25" hidden="1">'Attach-20'!$13:$13</definedName>
    <definedName name="Z_1F125E51_1799_42D0_B41E_DC039BB17D59_.wvu.Rows" localSheetId="4" hidden="1">'Attach-3 (QR)'!$85:$85,'Attach-3 (QR)'!$128:$153,'Attach-3 (QR)'!$240:$277</definedName>
    <definedName name="Z_1F125E51_1799_42D0_B41E_DC039BB17D59_.wvu.Rows" localSheetId="2" hidden="1">'Names of Bidder'!$11:$11,'Names of Bidder'!$28:$30</definedName>
    <definedName name="Z_1FD9ACA5_802E_4240_ABEA_3FAA854014ED_.wvu.Cols" localSheetId="4" hidden="1">'Attach-3 (QR)'!$J:$L</definedName>
    <definedName name="Z_1FD9ACA5_802E_4240_ABEA_3FAA854014ED_.wvu.PrintArea" localSheetId="23" hidden="1">'Attach 17'!$A$1:$E$33</definedName>
    <definedName name="Z_1FD9ACA5_802E_4240_ABEA_3FAA854014ED_.wvu.PrintArea" localSheetId="4" hidden="1">'Attach-3 (QR)'!$A$1:$I$341</definedName>
    <definedName name="Z_1FD9ACA5_802E_4240_ABEA_3FAA854014ED_.wvu.Rows" localSheetId="23" hidden="1">'Attach 17'!$26:$26,'Attach 17'!$32:$209</definedName>
    <definedName name="Z_1FD9ACA5_802E_4240_ABEA_3FAA854014ED_.wvu.Rows" localSheetId="4" hidden="1">'Attach-3 (QR)'!$26:$30,'Attach-3 (QR)'!#REF!,'Attach-3 (QR)'!#REF!,'Attach-3 (QR)'!$61:$61,'Attach-3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4" hidden="1">'Attach-3 (QR)'!$N:$O</definedName>
    <definedName name="Z_20A53A97_D2BD_4E7F_8ABC_E5DF94CF88E8_.wvu.PrintArea" localSheetId="4" hidden="1">'Attach-3 (QR)'!$A$1:$I$341</definedName>
    <definedName name="Z_20A53A97_D2BD_4E7F_8ABC_E5DF94CF88E8_.wvu.Rows" localSheetId="4" hidden="1">'Attach-3 (QR)'!#REF!,'Attach-3 (QR)'!#REF!,'Attach-3 (QR)'!#REF!,'Attach-3 (QR)'!$218:$220,'Attach-3 (QR)'!$247:$277,'Attach-3 (QR)'!$288:$290</definedName>
    <definedName name="Z_240327DD_375F_45D4_BA52_89AFD79FE6A1_.wvu.Cols" localSheetId="21" hidden="1">'Attach 15'!$H:$H</definedName>
    <definedName name="Z_240327DD_375F_45D4_BA52_89AFD79FE6A1_.wvu.Cols" localSheetId="9" hidden="1">'Attach 5'!$H:$H</definedName>
    <definedName name="Z_240327DD_375F_45D4_BA52_89AFD79FE6A1_.wvu.Cols" localSheetId="12" hidden="1">'Attach 6'!$H:$H</definedName>
    <definedName name="Z_240327DD_375F_45D4_BA52_89AFD79FE6A1_.wvu.PrintArea" localSheetId="15" hidden="1">'Attach 10'!$A$1:$E$22</definedName>
    <definedName name="Z_240327DD_375F_45D4_BA52_89AFD79FE6A1_.wvu.PrintArea" localSheetId="16" hidden="1">'Attach 11'!$A$1:$E$28</definedName>
    <definedName name="Z_240327DD_375F_45D4_BA52_89AFD79FE6A1_.wvu.PrintArea" localSheetId="17" hidden="1">'Attach 12'!$A$1:$E$158</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14-IP'!$A$8:$I$222</definedName>
    <definedName name="Z_240327DD_375F_45D4_BA52_89AFD79FE6A1_.wvu.PrintArea" localSheetId="21" hidden="1">'Attach 15'!$A$1:$E$82</definedName>
    <definedName name="Z_240327DD_375F_45D4_BA52_89AFD79FE6A1_.wvu.PrintArea" localSheetId="22" hidden="1">'Attach 16'!$A$1:$L$94</definedName>
    <definedName name="Z_240327DD_375F_45D4_BA52_89AFD79FE6A1_.wvu.PrintArea" localSheetId="23" hidden="1">'Attach 17'!$A$1:$E$33</definedName>
    <definedName name="Z_240327DD_375F_45D4_BA52_89AFD79FE6A1_.wvu.PrintArea" localSheetId="27" hidden="1">'Attach 19'!$A$1:$E$31</definedName>
    <definedName name="Z_240327DD_375F_45D4_BA52_89AFD79FE6A1_.wvu.PrintArea" localSheetId="26" hidden="1">'Attach 25'!$A$1:$E$27</definedName>
    <definedName name="Z_240327DD_375F_45D4_BA52_89AFD79FE6A1_.wvu.PrintArea" localSheetId="3" hidden="1">'Attach 3(JV)'!$A$1:$E$28</definedName>
    <definedName name="Z_240327DD_375F_45D4_BA52_89AFD79FE6A1_.wvu.PrintArea" localSheetId="6" hidden="1">'Attach 4'!$A$1:$E$25</definedName>
    <definedName name="Z_240327DD_375F_45D4_BA52_89AFD79FE6A1_.wvu.PrintArea" localSheetId="7" hidden="1">'Attach 4 (A)'!$A$1:$E$27</definedName>
    <definedName name="Z_240327DD_375F_45D4_BA52_89AFD79FE6A1_.wvu.PrintArea" localSheetId="8" hidden="1">'Attach 4 (B)'!$A$1:$E$26</definedName>
    <definedName name="Z_240327DD_375F_45D4_BA52_89AFD79FE6A1_.wvu.PrintArea" localSheetId="9" hidden="1">'Attach 5'!$A$1:$E$28</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9'!$A$1:$E$52</definedName>
    <definedName name="Z_240327DD_375F_45D4_BA52_89AFD79FE6A1_.wvu.PrintArea" localSheetId="28" hidden="1">'Bid Form 1st Envelope '!$A$1:$F$127</definedName>
    <definedName name="Z_240327DD_375F_45D4_BA52_89AFD79FE6A1_.wvu.PrintArea" localSheetId="2" hidden="1">'Names of Bidder'!$B$1:$D$36</definedName>
    <definedName name="Z_240327DD_375F_45D4_BA52_89AFD79FE6A1_.wvu.PrintTitles" localSheetId="17" hidden="1">'Attach 12'!#REF!</definedName>
    <definedName name="Z_240327DD_375F_45D4_BA52_89AFD79FE6A1_.wvu.PrintTitles" localSheetId="14" hidden="1">'Attach 9'!$18:$18</definedName>
    <definedName name="Z_240327DD_375F_45D4_BA52_89AFD79FE6A1_.wvu.Rows" localSheetId="17" hidden="1">'Attach 12'!#REF!,'Attach 12'!#REF!,'Attach 12'!#REF!</definedName>
    <definedName name="Z_240327DD_375F_45D4_BA52_89AFD79FE6A1_.wvu.Rows" localSheetId="21" hidden="1">'Attach 15'!$15:$15</definedName>
    <definedName name="Z_240327DD_375F_45D4_BA52_89AFD79FE6A1_.wvu.Rows" localSheetId="23" hidden="1">'Attach 17'!$26:$26,'Attach 17'!$32:$209</definedName>
    <definedName name="Z_240327DD_375F_45D4_BA52_89AFD79FE6A1_.wvu.Rows" localSheetId="27" hidden="1">'Attach 19'!$13:$13,'Attach 19'!$20:$28</definedName>
    <definedName name="Z_240327DD_375F_45D4_BA52_89AFD79FE6A1_.wvu.Rows" localSheetId="26" hidden="1">'Attach 25'!$12:$12,'Attach 25'!$19:$24</definedName>
    <definedName name="Z_240327DD_375F_45D4_BA52_89AFD79FE6A1_.wvu.Rows" localSheetId="9" hidden="1">'Attach 5'!$4:$4</definedName>
    <definedName name="Z_240327DD_375F_45D4_BA52_89AFD79FE6A1_.wvu.Rows" localSheetId="2" hidden="1">'Names of Bidder'!$28:$30</definedName>
    <definedName name="Z_244B8F7F_C84C_4134_A8A5_723A75D45FC2_.wvu.Cols" localSheetId="5" hidden="1">'Attach QR'!$J:$L,'Attach QR'!$R:$S,'Attach QR'!$U:$AW</definedName>
    <definedName name="Z_244B8F7F_C84C_4134_A8A5_723A75D45FC2_.wvu.PrintArea" localSheetId="5" hidden="1">'Attach QR'!$A$1:$I$483</definedName>
    <definedName name="Z_244B8F7F_C84C_4134_A8A5_723A75D45FC2_.wvu.Rows" localSheetId="5" hidden="1">'Attach QR'!$30:$32,'Attach QR'!$59:$61,'Attach QR'!#REF!,'Attach QR'!#REF!,'Attach QR'!$121:$124,'Attach QR'!$161:$167,'Attach QR'!$174:$176,'Attach QR'!$254:$258,'Attach QR'!$267:$269,'Attach QR'!#REF!,'Attach QR'!#REF!,'Attach QR'!#REF!,'Attach QR'!#REF!,'Attach QR'!$399:$401,'Attach QR'!#REF!,'Attach QR'!$439:$441,'Attach QR'!$445:$447</definedName>
    <definedName name="Z_280EA05C_4582_4B0F_895F_5C9134A73222_.wvu.Cols" localSheetId="4" hidden="1">'Attach-3 (QR)'!$N:$O</definedName>
    <definedName name="Z_280EA05C_4582_4B0F_895F_5C9134A73222_.wvu.PrintArea" localSheetId="4" hidden="1">'Attach-3 (QR)'!$A$1:$I$341</definedName>
    <definedName name="Z_280EA05C_4582_4B0F_895F_5C9134A73222_.wvu.Rows" localSheetId="4" hidden="1">'Attach-3 (QR)'!#REF!,'Attach-3 (QR)'!$160:$160,'Attach-3 (QR)'!#REF!,'Attach-3 (QR)'!$218:$220,'Attach-3 (QR)'!$247:$277,'Attach-3 (QR)'!$288:$290</definedName>
    <definedName name="Z_308F00E9_5A71_4486_BCFD_DF8513C1906D_.wvu.Cols" localSheetId="4" hidden="1">'Attach-3 (QR)'!$N:$O</definedName>
    <definedName name="Z_308F00E9_5A71_4486_BCFD_DF8513C1906D_.wvu.PrintArea" localSheetId="4" hidden="1">'Attach-3 (QR)'!$A$1:$I$341</definedName>
    <definedName name="Z_308F00E9_5A71_4486_BCFD_DF8513C1906D_.wvu.Rows" localSheetId="4" hidden="1">'Attach-3 (QR)'!#REF!,'Attach-3 (QR)'!#REF!,'Attach-3 (QR)'!$160:$160,'Attach-3 (QR)'!$164:$164,'Attach-3 (QR)'!$166:$167,'Attach-3 (QR)'!#REF!,'Attach-3 (QR)'!$218:$220,'Attach-3 (QR)'!$247:$277,'Attach-3 (QR)'!$282:$290</definedName>
    <definedName name="Z_3365131F_6BE7_432A_859B_F41B794BB9E6_.wvu.Cols" localSheetId="4" hidden="1">'Attach-3 (QR)'!$N:$O</definedName>
    <definedName name="Z_3365131F_6BE7_432A_859B_F41B794BB9E6_.wvu.PrintArea" localSheetId="4" hidden="1">'Attach-3 (QR)'!$A$1:$I$341</definedName>
    <definedName name="Z_3365131F_6BE7_432A_859B_F41B794BB9E6_.wvu.Rows" localSheetId="4" hidden="1">'Attach-3 (QR)'!#REF!,'Attach-3 (QR)'!#REF!,'Attach-3 (QR)'!$160:$160,'Attach-3 (QR)'!$164:$164,'Attach-3 (QR)'!$166:$167,'Attach-3 (QR)'!#REF!,'Attach-3 (QR)'!$218:$220,'Attach-3 (QR)'!$239:$278,'Attach-3 (QR)'!$282:$290,'Attach-3 (QR)'!$306:$316</definedName>
    <definedName name="Z_35C772BD_8F05_4A18_BEC8_6AF744E22539_.wvu.Cols" localSheetId="17" hidden="1">'Attach 12'!$G:$I</definedName>
    <definedName name="Z_35C772BD_8F05_4A18_BEC8_6AF744E22539_.wvu.Cols" localSheetId="21" hidden="1">'Attach 15'!$F:$F,'Attach 15'!$H:$H</definedName>
    <definedName name="Z_35C772BD_8F05_4A18_BEC8_6AF744E22539_.wvu.Cols" localSheetId="3" hidden="1">'Attach 3(JV)'!$F:$F</definedName>
    <definedName name="Z_35C772BD_8F05_4A18_BEC8_6AF744E22539_.wvu.Cols" localSheetId="9" hidden="1">'Attach 5'!$H:$H</definedName>
    <definedName name="Z_35C772BD_8F05_4A18_BEC8_6AF744E22539_.wvu.Cols" localSheetId="12" hidden="1">'Attach 6'!$H:$H</definedName>
    <definedName name="Z_35C772BD_8F05_4A18_BEC8_6AF744E22539_.wvu.Cols" localSheetId="2" hidden="1">'Names of Bidder'!$F:$I</definedName>
    <definedName name="Z_35C772BD_8F05_4A18_BEC8_6AF744E22539_.wvu.PrintArea" localSheetId="15" hidden="1">'Attach 10'!$A$1:$E$20</definedName>
    <definedName name="Z_35C772BD_8F05_4A18_BEC8_6AF744E22539_.wvu.PrintArea" localSheetId="16" hidden="1">'Attach 11'!$A$1:$E$28</definedName>
    <definedName name="Z_35C772BD_8F05_4A18_BEC8_6AF744E22539_.wvu.PrintArea" localSheetId="17" hidden="1">'Attach 12'!$A$1:$E$157</definedName>
    <definedName name="Z_35C772BD_8F05_4A18_BEC8_6AF744E22539_.wvu.PrintArea" localSheetId="18" hidden="1">'Attach 13'!$A$1:$E$27</definedName>
    <definedName name="Z_35C772BD_8F05_4A18_BEC8_6AF744E22539_.wvu.PrintArea" localSheetId="19" hidden="1">'Attach 14'!$A$1:$E$27</definedName>
    <definedName name="Z_35C772BD_8F05_4A18_BEC8_6AF744E22539_.wvu.PrintArea" localSheetId="20" hidden="1">'Attach 14-IP'!$A$8:$I$222</definedName>
    <definedName name="Z_35C772BD_8F05_4A18_BEC8_6AF744E22539_.wvu.PrintArea" localSheetId="21" hidden="1">'Attach 15'!$A$1:$E$82</definedName>
    <definedName name="Z_35C772BD_8F05_4A18_BEC8_6AF744E22539_.wvu.PrintArea" localSheetId="22" hidden="1">'Attach 16'!$A$1:$L$94</definedName>
    <definedName name="Z_35C772BD_8F05_4A18_BEC8_6AF744E22539_.wvu.PrintArea" localSheetId="23" hidden="1">'Attach 17'!$A$1:$E$30</definedName>
    <definedName name="Z_35C772BD_8F05_4A18_BEC8_6AF744E22539_.wvu.PrintArea" localSheetId="24" hidden="1">'Attach 18'!$A$1:$E$31</definedName>
    <definedName name="Z_35C772BD_8F05_4A18_BEC8_6AF744E22539_.wvu.PrintArea" localSheetId="27" hidden="1">'Attach 19'!$A$1:$E$31</definedName>
    <definedName name="Z_35C772BD_8F05_4A18_BEC8_6AF744E22539_.wvu.PrintArea" localSheetId="26" hidden="1">'Attach 25'!$A$1:$E$27</definedName>
    <definedName name="Z_35C772BD_8F05_4A18_BEC8_6AF744E22539_.wvu.PrintArea" localSheetId="3" hidden="1">'Attach 3(JV)'!$A$1:$E$26</definedName>
    <definedName name="Z_35C772BD_8F05_4A18_BEC8_6AF744E22539_.wvu.PrintArea" localSheetId="6" hidden="1">'Attach 4'!$A$1:$E$24</definedName>
    <definedName name="Z_35C772BD_8F05_4A18_BEC8_6AF744E22539_.wvu.PrintArea" localSheetId="7" hidden="1">'Attach 4 (A)'!$A$1:$E$26</definedName>
    <definedName name="Z_35C772BD_8F05_4A18_BEC8_6AF744E22539_.wvu.PrintArea" localSheetId="8" hidden="1">'Attach 4 (B)'!$A$1:$E$25</definedName>
    <definedName name="Z_35C772BD_8F05_4A18_BEC8_6AF744E22539_.wvu.PrintArea" localSheetId="9" hidden="1">'Attach 5'!$A$1:$E$28</definedName>
    <definedName name="Z_35C772BD_8F05_4A18_BEC8_6AF744E22539_.wvu.PrintArea" localSheetId="10" hidden="1">'Attach 5A'!$A$1:$E$29</definedName>
    <definedName name="Z_35C772BD_8F05_4A18_BEC8_6AF744E22539_.wvu.PrintArea" localSheetId="11" hidden="1">'Attach 5B'!$A$1:$E$28</definedName>
    <definedName name="Z_35C772BD_8F05_4A18_BEC8_6AF744E22539_.wvu.PrintArea" localSheetId="12" hidden="1">'Attach 6'!$A$1:$E$27</definedName>
    <definedName name="Z_35C772BD_8F05_4A18_BEC8_6AF744E22539_.wvu.PrintArea" localSheetId="13" hidden="1">'Attach 7'!$A$1:$E$28</definedName>
    <definedName name="Z_35C772BD_8F05_4A18_BEC8_6AF744E22539_.wvu.PrintArea" localSheetId="14" hidden="1">'Attach 9'!$A$1:$E$52</definedName>
    <definedName name="Z_35C772BD_8F05_4A18_BEC8_6AF744E22539_.wvu.PrintArea" localSheetId="25" hidden="1">'Attach-20'!$A$1:$E$36</definedName>
    <definedName name="Z_35C772BD_8F05_4A18_BEC8_6AF744E22539_.wvu.PrintArea" localSheetId="4" hidden="1">'Attach-3 (QR)'!$A$1:$I$340</definedName>
    <definedName name="Z_35C772BD_8F05_4A18_BEC8_6AF744E22539_.wvu.PrintArea" localSheetId="28" hidden="1">'Bid Form 1st Envelope '!$A$1:$F$127</definedName>
    <definedName name="Z_35C772BD_8F05_4A18_BEC8_6AF744E22539_.wvu.PrintArea" localSheetId="2" hidden="1">'Names of Bidder'!$B$1:$D$36</definedName>
    <definedName name="Z_35C772BD_8F05_4A18_BEC8_6AF744E22539_.wvu.PrintTitles" localSheetId="14" hidden="1">'Attach 9'!$18:$18</definedName>
    <definedName name="Z_35C772BD_8F05_4A18_BEC8_6AF744E22539_.wvu.Rows" localSheetId="16" hidden="1">'Attach 11'!$29:$85</definedName>
    <definedName name="Z_35C772BD_8F05_4A18_BEC8_6AF744E22539_.wvu.Rows" localSheetId="17" hidden="1">'Attach 12'!$30:$32,'Attach 12'!$59:$63,'Attach 12'!$96:$153</definedName>
    <definedName name="Z_35C772BD_8F05_4A18_BEC8_6AF744E22539_.wvu.Rows" localSheetId="21" hidden="1">'Attach 15'!$15:$15</definedName>
    <definedName name="Z_35C772BD_8F05_4A18_BEC8_6AF744E22539_.wvu.Rows" localSheetId="22" hidden="1">'Attach 16'!$89:$92</definedName>
    <definedName name="Z_35C772BD_8F05_4A18_BEC8_6AF744E22539_.wvu.Rows" localSheetId="23" hidden="1">'Attach 17'!$26:$26,'Attach 17'!$32:$209</definedName>
    <definedName name="Z_35C772BD_8F05_4A18_BEC8_6AF744E22539_.wvu.Rows" localSheetId="24" hidden="1">'Attach 18'!$13:$13</definedName>
    <definedName name="Z_35C772BD_8F05_4A18_BEC8_6AF744E22539_.wvu.Rows" localSheetId="27" hidden="1">'Attach 19'!$13:$13,'Attach 19'!$20:$28</definedName>
    <definedName name="Z_35C772BD_8F05_4A18_BEC8_6AF744E22539_.wvu.Rows" localSheetId="26" hidden="1">'Attach 25'!$12:$12,'Attach 25'!$23:$24</definedName>
    <definedName name="Z_35C772BD_8F05_4A18_BEC8_6AF744E22539_.wvu.Rows" localSheetId="25" hidden="1">'Attach-20'!$13:$13</definedName>
    <definedName name="Z_35C772BD_8F05_4A18_BEC8_6AF744E22539_.wvu.Rows" localSheetId="4" hidden="1">'Attach-3 (QR)'!$16:$337</definedName>
    <definedName name="Z_35C772BD_8F05_4A18_BEC8_6AF744E22539_.wvu.Rows" localSheetId="28" hidden="1">'Bid Form 1st Envelope '!$32:$32</definedName>
    <definedName name="Z_35C772BD_8F05_4A18_BEC8_6AF744E22539_.wvu.Rows" localSheetId="2" hidden="1">'Names of Bidder'!$10:$11,'Names of Bidder'!$23:$26,'Names of Bidder'!$28:$30</definedName>
    <definedName name="Z_3A9A4658_0506_4EA2_8800_91A33CC724CB_.wvu.Cols" localSheetId="5" hidden="1">'Attach QR'!$J:$L,'Attach QR'!$R:$S,'Attach QR'!$U:$AW</definedName>
    <definedName name="Z_3A9A4658_0506_4EA2_8800_91A33CC724CB_.wvu.PrintArea" localSheetId="5" hidden="1">'Attach QR'!$A$1:$I$482</definedName>
    <definedName name="Z_3A9A4658_0506_4EA2_8800_91A33CC724CB_.wvu.Rows" localSheetId="5" hidden="1">'Attach QR'!$33:$36,'Attach QR'!$58:$96,'Attach QR'!$98:$101,'Attach QR'!$121:$124,'Attach QR'!$162:$166,'Attach QR'!$174:$209,'Attach QR'!$211:$214,'Attach QR'!$254:$259,'Attach QR'!$266:$301,'Attach QR'!$304:$328,'Attach QR'!$338:$338,'Attach QR'!$345:$361,'Attach QR'!$364:$364,'Attach QR'!$372:$439,'Attach QR'!$441:$442,'Attach QR'!$445:$447,'Attach QR'!$451:$454</definedName>
    <definedName name="Z_43BCBF1E_CDCF_4541_8D79_87EDCECBC1FD_.wvu.Cols" localSheetId="21" hidden="1">'Attach 15'!$H:$H</definedName>
    <definedName name="Z_43BCBF1E_CDCF_4541_8D79_87EDCECBC1FD_.wvu.Cols" localSheetId="9" hidden="1">'Attach 5'!$H:$H</definedName>
    <definedName name="Z_43BCBF1E_CDCF_4541_8D79_87EDCECBC1FD_.wvu.Cols" localSheetId="12" hidden="1">'Attach 6'!$H:$H</definedName>
    <definedName name="Z_43BCBF1E_CDCF_4541_8D79_87EDCECBC1FD_.wvu.Cols" localSheetId="5" hidden="1">'Attach QR'!$J:$L,'Attach QR'!$R:$S,'Attach QR'!$U:$AW</definedName>
    <definedName name="Z_43BCBF1E_CDCF_4541_8D79_87EDCECBC1FD_.wvu.PrintArea" localSheetId="15" hidden="1">'Attach 10'!$A$1:$E$22</definedName>
    <definedName name="Z_43BCBF1E_CDCF_4541_8D79_87EDCECBC1FD_.wvu.PrintArea" localSheetId="16" hidden="1">'Attach 11'!$A$1:$E$84</definedName>
    <definedName name="Z_43BCBF1E_CDCF_4541_8D79_87EDCECBC1FD_.wvu.PrintArea" localSheetId="17" hidden="1">'Attach 12'!$A$1:$E$158</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15'!$A$1:$E$83</definedName>
    <definedName name="Z_43BCBF1E_CDCF_4541_8D79_87EDCECBC1FD_.wvu.PrintArea" localSheetId="22" hidden="1">'Attach 16'!$A$1:$L$94</definedName>
    <definedName name="Z_43BCBF1E_CDCF_4541_8D79_87EDCECBC1FD_.wvu.PrintArea" localSheetId="27" hidden="1">'Attach 19'!$A$1:$E$35</definedName>
    <definedName name="Z_43BCBF1E_CDCF_4541_8D79_87EDCECBC1FD_.wvu.PrintArea" localSheetId="26" hidden="1">'Attach 25'!$A$1:$E$31</definedName>
    <definedName name="Z_43BCBF1E_CDCF_4541_8D79_87EDCECBC1FD_.wvu.PrintArea" localSheetId="3" hidden="1">'Attach 3(JV)'!$A$1:$E$28</definedName>
    <definedName name="Z_43BCBF1E_CDCF_4541_8D79_87EDCECBC1FD_.wvu.PrintArea" localSheetId="6" hidden="1">'Attach 4'!$A$1:$E$25</definedName>
    <definedName name="Z_43BCBF1E_CDCF_4541_8D79_87EDCECBC1FD_.wvu.PrintArea" localSheetId="7" hidden="1">'Attach 4 (A)'!$A$1:$E$27</definedName>
    <definedName name="Z_43BCBF1E_CDCF_4541_8D79_87EDCECBC1FD_.wvu.PrintArea" localSheetId="8" hidden="1">'Attach 4 (B)'!$A$1:$E$26</definedName>
    <definedName name="Z_43BCBF1E_CDCF_4541_8D79_87EDCECBC1FD_.wvu.PrintArea" localSheetId="9" hidden="1">'Attach 5'!$A$1:$E$29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9'!$A$1:$E$58</definedName>
    <definedName name="Z_43BCBF1E_CDCF_4541_8D79_87EDCECBC1FD_.wvu.PrintArea" localSheetId="5" hidden="1">'Attach QR'!$A$1:$I$483</definedName>
    <definedName name="Z_43BCBF1E_CDCF_4541_8D79_87EDCECBC1FD_.wvu.PrintArea" localSheetId="28" hidden="1">'Bid Form 1st Envelope '!$A$1:$F$127</definedName>
    <definedName name="Z_43BCBF1E_CDCF_4541_8D79_87EDCECBC1FD_.wvu.PrintArea" localSheetId="2" hidden="1">'Names of Bidder'!$B$1:$D$36</definedName>
    <definedName name="Z_43BCBF1E_CDCF_4541_8D79_87EDCECBC1FD_.wvu.PrintTitles" localSheetId="17" hidden="1">'Attach 12'!#REF!</definedName>
    <definedName name="Z_43BCBF1E_CDCF_4541_8D79_87EDCECBC1FD_.wvu.PrintTitles" localSheetId="14" hidden="1">'Attach 9'!$18:$18</definedName>
    <definedName name="Z_43BCBF1E_CDCF_4541_8D79_87EDCECBC1FD_.wvu.Rows" localSheetId="17" hidden="1">'Attach 12'!#REF!,'Attach 12'!#REF!,'Attach 12'!#REF!,'Attach 12'!#REF!,'Attach 12'!#REF!</definedName>
    <definedName name="Z_43BCBF1E_CDCF_4541_8D79_87EDCECBC1FD_.wvu.Rows" localSheetId="21" hidden="1">'Attach 15'!$12:$13,'Attach 15'!$15:$15</definedName>
    <definedName name="Z_43BCBF1E_CDCF_4541_8D79_87EDCECBC1FD_.wvu.Rows" localSheetId="5" hidden="1">'Attach QR'!$30:$32,'Attach QR'!$58:$96,'Attach QR'!$98:$101,'Attach QR'!$121:$124,'Attach QR'!$162:$166,'Attach QR'!$174:$209,'Attach QR'!$254:$259,'Attach QR'!$266:$301,'Attach QR'!#REF!,'Attach QR'!#REF!,'Attach QR'!#REF!,'Attach QR'!#REF!,'Attach QR'!#REF!,'Attach QR'!#REF!,'Attach QR'!$373:$398,'Attach QR'!$439:$441,'Attach QR'!$445:$447,'Attach QR'!$471:$480</definedName>
    <definedName name="Z_44C1C443_3199_4288_884A_D16AF7B2CD69_.wvu.Cols" localSheetId="17" hidden="1">'Attach 12'!$G:$I</definedName>
    <definedName name="Z_44C1C443_3199_4288_884A_D16AF7B2CD69_.wvu.Cols" localSheetId="21" hidden="1">'Attach 15'!$H:$H</definedName>
    <definedName name="Z_44C1C443_3199_4288_884A_D16AF7B2CD69_.wvu.Cols" localSheetId="9" hidden="1">'Attach 5'!$H:$H</definedName>
    <definedName name="Z_44C1C443_3199_4288_884A_D16AF7B2CD69_.wvu.Cols" localSheetId="12" hidden="1">'Attach 6'!$H:$H</definedName>
    <definedName name="Z_44C1C443_3199_4288_884A_D16AF7B2CD69_.wvu.PrintArea" localSheetId="15" hidden="1">'Attach 10'!$A$1:$E$22</definedName>
    <definedName name="Z_44C1C443_3199_4288_884A_D16AF7B2CD69_.wvu.PrintArea" localSheetId="16" hidden="1">'Attach 11'!$A$1:$E$28</definedName>
    <definedName name="Z_44C1C443_3199_4288_884A_D16AF7B2CD69_.wvu.PrintArea" localSheetId="17" hidden="1">'Attach 12'!$A$1:$E$158</definedName>
    <definedName name="Z_44C1C443_3199_4288_884A_D16AF7B2CD69_.wvu.PrintArea" localSheetId="18" hidden="1">'Attach 13'!$A$1:$E$27</definedName>
    <definedName name="Z_44C1C443_3199_4288_884A_D16AF7B2CD69_.wvu.PrintArea" localSheetId="19" hidden="1">'Attach 14'!$A$1:$E$29</definedName>
    <definedName name="Z_44C1C443_3199_4288_884A_D16AF7B2CD69_.wvu.PrintArea" localSheetId="20" hidden="1">'Attach 14-IP'!$A$8:$I$222</definedName>
    <definedName name="Z_44C1C443_3199_4288_884A_D16AF7B2CD69_.wvu.PrintArea" localSheetId="21" hidden="1">'Attach 15'!$A$1:$E$82</definedName>
    <definedName name="Z_44C1C443_3199_4288_884A_D16AF7B2CD69_.wvu.PrintArea" localSheetId="22" hidden="1">'Attach 16'!$A$1:$L$94</definedName>
    <definedName name="Z_44C1C443_3199_4288_884A_D16AF7B2CD69_.wvu.PrintArea" localSheetId="23" hidden="1">'Attach 17'!$A$1:$E$33</definedName>
    <definedName name="Z_44C1C443_3199_4288_884A_D16AF7B2CD69_.wvu.PrintArea" localSheetId="24" hidden="1">'Attach 18'!$A$1:$E$31</definedName>
    <definedName name="Z_44C1C443_3199_4288_884A_D16AF7B2CD69_.wvu.PrintArea" localSheetId="27" hidden="1">'Attach 19'!$A$1:$E$31</definedName>
    <definedName name="Z_44C1C443_3199_4288_884A_D16AF7B2CD69_.wvu.PrintArea" localSheetId="26" hidden="1">'Attach 25'!$A$1:$E$27</definedName>
    <definedName name="Z_44C1C443_3199_4288_884A_D16AF7B2CD69_.wvu.PrintArea" localSheetId="3" hidden="1">'Attach 3(JV)'!$A$1:$E$28</definedName>
    <definedName name="Z_44C1C443_3199_4288_884A_D16AF7B2CD69_.wvu.PrintArea" localSheetId="6" hidden="1">'Attach 4'!$A$1:$G$25</definedName>
    <definedName name="Z_44C1C443_3199_4288_884A_D16AF7B2CD69_.wvu.PrintArea" localSheetId="7" hidden="1">'Attach 4 (A)'!$A$1:$E$27</definedName>
    <definedName name="Z_44C1C443_3199_4288_884A_D16AF7B2CD69_.wvu.PrintArea" localSheetId="8" hidden="1">'Attach 4 (B)'!$A$1:$E$26</definedName>
    <definedName name="Z_44C1C443_3199_4288_884A_D16AF7B2CD69_.wvu.PrintArea" localSheetId="9" hidden="1">'Attach 5'!$A$1:$E$28</definedName>
    <definedName name="Z_44C1C443_3199_4288_884A_D16AF7B2CD69_.wvu.PrintArea" localSheetId="12" hidden="1">'Attach 6'!$A$1:$E$28</definedName>
    <definedName name="Z_44C1C443_3199_4288_884A_D16AF7B2CD69_.wvu.PrintArea" localSheetId="13" hidden="1">'Attach 7'!$A$1:$E$28</definedName>
    <definedName name="Z_44C1C443_3199_4288_884A_D16AF7B2CD69_.wvu.PrintArea" localSheetId="14" hidden="1">'Attach 9'!$A$1:$E$52</definedName>
    <definedName name="Z_44C1C443_3199_4288_884A_D16AF7B2CD69_.wvu.PrintArea" localSheetId="28" hidden="1">'Bid Form 1st Envelope '!$A$1:$J$125</definedName>
    <definedName name="Z_44C1C443_3199_4288_884A_D16AF7B2CD69_.wvu.PrintArea" localSheetId="2" hidden="1">'Names of Bidder'!$B$1:$D$36</definedName>
    <definedName name="Z_44C1C443_3199_4288_884A_D16AF7B2CD69_.wvu.PrintTitles" localSheetId="17" hidden="1">'Attach 12'!#REF!</definedName>
    <definedName name="Z_44C1C443_3199_4288_884A_D16AF7B2CD69_.wvu.PrintTitles" localSheetId="14" hidden="1">'Attach 9'!$18:$18</definedName>
    <definedName name="Z_44C1C443_3199_4288_884A_D16AF7B2CD69_.wvu.Rows" localSheetId="17" hidden="1">'Attach 12'!#REF!,'Attach 12'!#REF!,'Attach 12'!#REF!,'Attach 12'!#REF!,'Attach 12'!#REF!</definedName>
    <definedName name="Z_44C1C443_3199_4288_884A_D16AF7B2CD69_.wvu.Rows" localSheetId="21" hidden="1">'Attach 15'!$15:$15</definedName>
    <definedName name="Z_44C1C443_3199_4288_884A_D16AF7B2CD69_.wvu.Rows" localSheetId="23" hidden="1">'Attach 17'!$26:$26,'Attach 17'!$32:$209</definedName>
    <definedName name="Z_44C1C443_3199_4288_884A_D16AF7B2CD69_.wvu.Rows" localSheetId="24" hidden="1">'Attach 18'!$13:$13</definedName>
    <definedName name="Z_44C1C443_3199_4288_884A_D16AF7B2CD69_.wvu.Rows" localSheetId="27" hidden="1">'Attach 19'!$13:$13,'Attach 19'!$20:$28</definedName>
    <definedName name="Z_44C1C443_3199_4288_884A_D16AF7B2CD69_.wvu.Rows" localSheetId="26" hidden="1">'Attach 25'!$12:$12,'Attach 25'!$19:$24</definedName>
    <definedName name="Z_44C1C443_3199_4288_884A_D16AF7B2CD69_.wvu.Rows" localSheetId="9" hidden="1">'Attach 5'!$4:$4</definedName>
    <definedName name="Z_44C1C443_3199_4288_884A_D16AF7B2CD69_.wvu.Rows" localSheetId="28" hidden="1">'Bid Form 1st Envelope '!$46:$46</definedName>
    <definedName name="Z_44C1C443_3199_4288_884A_D16AF7B2CD69_.wvu.Rows" localSheetId="2" hidden="1">'Names of Bidder'!$28:$30</definedName>
    <definedName name="Z_48CE7357_9576_411A_87E6_CEA7EC0F188D_.wvu.Cols" localSheetId="5" hidden="1">'Attach QR'!$J:$L,'Attach QR'!$R:$S,'Attach QR'!$U:$AW</definedName>
    <definedName name="Z_48CE7357_9576_411A_87E6_CEA7EC0F188D_.wvu.PrintArea" localSheetId="5" hidden="1">'Attach QR'!$A$1:$I$482</definedName>
    <definedName name="Z_48CE7357_9576_411A_87E6_CEA7EC0F188D_.wvu.Rows" localSheetId="5" hidden="1">'Attach QR'!$33:$36,'Attach QR'!$58:$96,'Attach QR'!$98:$101,'Attach QR'!$121:$124,'Attach QR'!$162:$166,'Attach QR'!$174:$209,'Attach QR'!$211:$214,'Attach QR'!$254:$259,'Attach QR'!$266:$301,'Attach QR'!$304:$326,'Attach QR'!$338:$338,'Attach QR'!$345:$361,'Attach QR'!$364:$364,'Attach QR'!$372:$439,'Attach QR'!$441:$442,'Attach QR'!$445:$447,'Attach QR'!$451:$454</definedName>
    <definedName name="Z_494F6778_23FE_4AAC_B37D_6C7543FC13B9_.wvu.Cols" localSheetId="21" hidden="1">'Attach 15'!$H:$H</definedName>
    <definedName name="Z_494F6778_23FE_4AAC_B37D_6C7543FC13B9_.wvu.Cols" localSheetId="9" hidden="1">'Attach 5'!$H:$H</definedName>
    <definedName name="Z_494F6778_23FE_4AAC_B37D_6C7543FC13B9_.wvu.Cols" localSheetId="12" hidden="1">'Attach 6'!$H:$H</definedName>
    <definedName name="Z_494F6778_23FE_4AAC_B37D_6C7543FC13B9_.wvu.Cols" localSheetId="5" hidden="1">'Attach QR'!$J:$L</definedName>
    <definedName name="Z_494F6778_23FE_4AAC_B37D_6C7543FC13B9_.wvu.Cols" localSheetId="4" hidden="1">'Attach-3 (QR)'!$J:$L</definedName>
    <definedName name="Z_494F6778_23FE_4AAC_B37D_6C7543FC13B9_.wvu.PrintArea" localSheetId="15" hidden="1">'Attach 10'!$A$1:$E$22</definedName>
    <definedName name="Z_494F6778_23FE_4AAC_B37D_6C7543FC13B9_.wvu.PrintArea" localSheetId="16" hidden="1">'Attach 11'!$A$1:$E$84</definedName>
    <definedName name="Z_494F6778_23FE_4AAC_B37D_6C7543FC13B9_.wvu.PrintArea" localSheetId="17" hidden="1">'Attach 12'!$A$1:$E$158</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14-IP'!$A$8:$I$222</definedName>
    <definedName name="Z_494F6778_23FE_4AAC_B37D_6C7543FC13B9_.wvu.PrintArea" localSheetId="21" hidden="1">'Attach 15'!$A$1:$E$82</definedName>
    <definedName name="Z_494F6778_23FE_4AAC_B37D_6C7543FC13B9_.wvu.PrintArea" localSheetId="22" hidden="1">'Attach 16'!$A$1:$L$94</definedName>
    <definedName name="Z_494F6778_23FE_4AAC_B37D_6C7543FC13B9_.wvu.PrintArea" localSheetId="27" hidden="1">'Attach 19'!$A$1:$E$35</definedName>
    <definedName name="Z_494F6778_23FE_4AAC_B37D_6C7543FC13B9_.wvu.PrintArea" localSheetId="26" hidden="1">'Attach 25'!$A$1:$E$31</definedName>
    <definedName name="Z_494F6778_23FE_4AAC_B37D_6C7543FC13B9_.wvu.PrintArea" localSheetId="3" hidden="1">'Attach 3(JV)'!$A$1:$E$28</definedName>
    <definedName name="Z_494F6778_23FE_4AAC_B37D_6C7543FC13B9_.wvu.PrintArea" localSheetId="6" hidden="1">'Attach 4'!$A$1:$E$25</definedName>
    <definedName name="Z_494F6778_23FE_4AAC_B37D_6C7543FC13B9_.wvu.PrintArea" localSheetId="7" hidden="1">'Attach 4 (A)'!$A$1:$E$27</definedName>
    <definedName name="Z_494F6778_23FE_4AAC_B37D_6C7543FC13B9_.wvu.PrintArea" localSheetId="8" hidden="1">'Attach 4 (B)'!$A$1:$E$26</definedName>
    <definedName name="Z_494F6778_23FE_4AAC_B37D_6C7543FC13B9_.wvu.PrintArea" localSheetId="9" hidden="1">'Attach 5'!$A$1:$E$29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9'!$A$1:$E$58</definedName>
    <definedName name="Z_494F6778_23FE_4AAC_B37D_6C7543FC13B9_.wvu.PrintArea" localSheetId="5" hidden="1">'Attach QR'!$A$1:$I$483</definedName>
    <definedName name="Z_494F6778_23FE_4AAC_B37D_6C7543FC13B9_.wvu.PrintArea" localSheetId="4" hidden="1">'Attach-3 (QR)'!$A$1:$I$341</definedName>
    <definedName name="Z_494F6778_23FE_4AAC_B37D_6C7543FC13B9_.wvu.PrintArea" localSheetId="28" hidden="1">'Bid Form 1st Envelope '!$A$1:$F$127</definedName>
    <definedName name="Z_494F6778_23FE_4AAC_B37D_6C7543FC13B9_.wvu.PrintArea" localSheetId="2" hidden="1">'Names of Bidder'!$B$1:$D$36</definedName>
    <definedName name="Z_494F6778_23FE_4AAC_B37D_6C7543FC13B9_.wvu.PrintTitles" localSheetId="17" hidden="1">'Attach 12'!#REF!</definedName>
    <definedName name="Z_494F6778_23FE_4AAC_B37D_6C7543FC13B9_.wvu.PrintTitles" localSheetId="14" hidden="1">'Attach 9'!$18:$18</definedName>
    <definedName name="Z_494F6778_23FE_4AAC_B37D_6C7543FC13B9_.wvu.Rows" localSheetId="17" hidden="1">'Attach 12'!#REF!,'Attach 12'!#REF!,'Attach 12'!#REF!</definedName>
    <definedName name="Z_494F6778_23FE_4AAC_B37D_6C7543FC13B9_.wvu.Rows" localSheetId="21" hidden="1">'Attach 15'!$15:$15</definedName>
    <definedName name="Z_494F6778_23FE_4AAC_B37D_6C7543FC13B9_.wvu.Rows" localSheetId="5" hidden="1">'Attach QR'!$30:$32,'Attach QR'!$59:$61,'Attach QR'!$121:$124,'Attach QR'!$174:$176,'Attach QR'!$267:$269,'Attach QR'!#REF!,'Attach QR'!#REF!,'Attach QR'!#REF!,'Attach QR'!#REF!,'Attach QR'!$399:$401,'Attach QR'!#REF!,'Attach QR'!$439:$441,'Attach QR'!$445:$447</definedName>
    <definedName name="Z_494F6778_23FE_4AAC_B37D_6C7543FC13B9_.wvu.Rows" localSheetId="4" hidden="1">'Attach-3 (QR)'!$26:$30,'Attach-3 (QR)'!#REF!,'Attach-3 (QR)'!#REF!,'Attach-3 (QR)'!$61:$61,'Attach-3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2" hidden="1">'Names of Bidder'!$28:$30</definedName>
    <definedName name="Z_4B244927_9C7A_42F5_AAF5_ADC353C736FE_.wvu.Cols" localSheetId="5" hidden="1">'Attach QR'!$J:$L,'Attach QR'!$R:$S,'Attach QR'!$U:$AW</definedName>
    <definedName name="Z_4B244927_9C7A_42F5_AAF5_ADC353C736FE_.wvu.PrintArea" localSheetId="5" hidden="1">'Attach QR'!$A$1:$I$482</definedName>
    <definedName name="Z_4B244927_9C7A_42F5_AAF5_ADC353C736FE_.wvu.Rows" localSheetId="5" hidden="1">'Attach QR'!$33:$36,'Attach QR'!$58:$96,'Attach QR'!$98:$101,'Attach QR'!$121:$124,'Attach QR'!$162:$166,'Attach QR'!$174:$209,'Attach QR'!$211:$214,'Attach QR'!$254:$259,'Attach QR'!$266:$301,'Attach QR'!$304:$328,'Attach QR'!$338:$338,'Attach QR'!$345:$361,'Attach QR'!$372:$439,'Attach QR'!$445:$447,'Attach QR'!$451:$454</definedName>
    <definedName name="Z_4D67A8FB_66CE_4EFD_8932_C754BE25ED43_.wvu.Cols" localSheetId="17" hidden="1">'Attach 12'!$G:$I</definedName>
    <definedName name="Z_4D67A8FB_66CE_4EFD_8932_C754BE25ED43_.wvu.Cols" localSheetId="21" hidden="1">'Attach 15'!$F:$F,'Attach 15'!$H:$H</definedName>
    <definedName name="Z_4D67A8FB_66CE_4EFD_8932_C754BE25ED43_.wvu.Cols" localSheetId="3" hidden="1">'Attach 3(JV)'!$F:$F</definedName>
    <definedName name="Z_4D67A8FB_66CE_4EFD_8932_C754BE25ED43_.wvu.Cols" localSheetId="9" hidden="1">'Attach 5'!$H:$H</definedName>
    <definedName name="Z_4D67A8FB_66CE_4EFD_8932_C754BE25ED43_.wvu.Cols" localSheetId="12" hidden="1">'Attach 6'!$H:$H</definedName>
    <definedName name="Z_4D67A8FB_66CE_4EFD_8932_C754BE25ED43_.wvu.Cols" localSheetId="2" hidden="1">'Names of Bidder'!$F:$G,'Names of Bidder'!$I:$I</definedName>
    <definedName name="Z_4D67A8FB_66CE_4EFD_8932_C754BE25ED43_.wvu.PrintArea" localSheetId="15" hidden="1">'Attach 10'!$A$1:$E$20</definedName>
    <definedName name="Z_4D67A8FB_66CE_4EFD_8932_C754BE25ED43_.wvu.PrintArea" localSheetId="16" hidden="1">'Attach 11'!$A$1:$E$28</definedName>
    <definedName name="Z_4D67A8FB_66CE_4EFD_8932_C754BE25ED43_.wvu.PrintArea" localSheetId="17" hidden="1">'Attach 12'!$A$1:$E$157</definedName>
    <definedName name="Z_4D67A8FB_66CE_4EFD_8932_C754BE25ED43_.wvu.PrintArea" localSheetId="18" hidden="1">'Attach 13'!$A$1:$E$27</definedName>
    <definedName name="Z_4D67A8FB_66CE_4EFD_8932_C754BE25ED43_.wvu.PrintArea" localSheetId="19" hidden="1">'Attach 14'!$A$1:$E$29</definedName>
    <definedName name="Z_4D67A8FB_66CE_4EFD_8932_C754BE25ED43_.wvu.PrintArea" localSheetId="20" hidden="1">'Attach 14-IP'!$A$8:$I$222</definedName>
    <definedName name="Z_4D67A8FB_66CE_4EFD_8932_C754BE25ED43_.wvu.PrintArea" localSheetId="21" hidden="1">'Attach 15'!$A$1:$E$82</definedName>
    <definedName name="Z_4D67A8FB_66CE_4EFD_8932_C754BE25ED43_.wvu.PrintArea" localSheetId="22" hidden="1">'Attach 16'!$A$1:$L$94</definedName>
    <definedName name="Z_4D67A8FB_66CE_4EFD_8932_C754BE25ED43_.wvu.PrintArea" localSheetId="23" hidden="1">'Attach 17'!$A$1:$E$30</definedName>
    <definedName name="Z_4D67A8FB_66CE_4EFD_8932_C754BE25ED43_.wvu.PrintArea" localSheetId="24" hidden="1">'Attach 18'!$A$1:$E$31</definedName>
    <definedName name="Z_4D67A8FB_66CE_4EFD_8932_C754BE25ED43_.wvu.PrintArea" localSheetId="27" hidden="1">'Attach 19'!$A$1:$E$31</definedName>
    <definedName name="Z_4D67A8FB_66CE_4EFD_8932_C754BE25ED43_.wvu.PrintArea" localSheetId="26" hidden="1">'Attach 25'!$A$1:$E$27</definedName>
    <definedName name="Z_4D67A8FB_66CE_4EFD_8932_C754BE25ED43_.wvu.PrintArea" localSheetId="3" hidden="1">'Attach 3(JV)'!$A$1:$E$26</definedName>
    <definedName name="Z_4D67A8FB_66CE_4EFD_8932_C754BE25ED43_.wvu.PrintArea" localSheetId="6" hidden="1">'Attach 4'!$A$1:$E$24</definedName>
    <definedName name="Z_4D67A8FB_66CE_4EFD_8932_C754BE25ED43_.wvu.PrintArea" localSheetId="7" hidden="1">'Attach 4 (A)'!$A$1:$E$26</definedName>
    <definedName name="Z_4D67A8FB_66CE_4EFD_8932_C754BE25ED43_.wvu.PrintArea" localSheetId="8" hidden="1">'Attach 4 (B)'!$A$1:$E$25</definedName>
    <definedName name="Z_4D67A8FB_66CE_4EFD_8932_C754BE25ED43_.wvu.PrintArea" localSheetId="9" hidden="1">'Attach 5'!$A$1:$E$28</definedName>
    <definedName name="Z_4D67A8FB_66CE_4EFD_8932_C754BE25ED43_.wvu.PrintArea" localSheetId="10" hidden="1">'Attach 5A'!$A$1:$E$29</definedName>
    <definedName name="Z_4D67A8FB_66CE_4EFD_8932_C754BE25ED43_.wvu.PrintArea" localSheetId="11" hidden="1">'Attach 5B'!$A$1:$E$28</definedName>
    <definedName name="Z_4D67A8FB_66CE_4EFD_8932_C754BE25ED43_.wvu.PrintArea" localSheetId="12" hidden="1">'Attach 6'!$A$1:$E$27</definedName>
    <definedName name="Z_4D67A8FB_66CE_4EFD_8932_C754BE25ED43_.wvu.PrintArea" localSheetId="13" hidden="1">'Attach 7'!$A$1:$E$28</definedName>
    <definedName name="Z_4D67A8FB_66CE_4EFD_8932_C754BE25ED43_.wvu.PrintArea" localSheetId="14" hidden="1">'Attach 9'!$A$1:$E$52</definedName>
    <definedName name="Z_4D67A8FB_66CE_4EFD_8932_C754BE25ED43_.wvu.PrintArea" localSheetId="25" hidden="1">'Attach-20'!$A$1:$E$36</definedName>
    <definedName name="Z_4D67A8FB_66CE_4EFD_8932_C754BE25ED43_.wvu.PrintArea" localSheetId="4" hidden="1">'Attach-3 (QR)'!$A$1:$I$340</definedName>
    <definedName name="Z_4D67A8FB_66CE_4EFD_8932_C754BE25ED43_.wvu.PrintArea" localSheetId="28" hidden="1">'Bid Form 1st Envelope '!$A$1:$F$127</definedName>
    <definedName name="Z_4D67A8FB_66CE_4EFD_8932_C754BE25ED43_.wvu.PrintArea" localSheetId="1" hidden="1">Cover!$A$1:$F$20</definedName>
    <definedName name="Z_4D67A8FB_66CE_4EFD_8932_C754BE25ED43_.wvu.PrintArea" localSheetId="2" hidden="1">'Names of Bidder'!$B$1:$D$36</definedName>
    <definedName name="Z_4D67A8FB_66CE_4EFD_8932_C754BE25ED43_.wvu.PrintTitles" localSheetId="17" hidden="1">'Attach 12'!#REF!</definedName>
    <definedName name="Z_4D67A8FB_66CE_4EFD_8932_C754BE25ED43_.wvu.PrintTitles" localSheetId="14" hidden="1">'Attach 9'!$18:$18</definedName>
    <definedName name="Z_4D67A8FB_66CE_4EFD_8932_C754BE25ED43_.wvu.Rows" localSheetId="16" hidden="1">'Attach 11'!$29:$85</definedName>
    <definedName name="Z_4D67A8FB_66CE_4EFD_8932_C754BE25ED43_.wvu.Rows" localSheetId="17" hidden="1">'Attach 12'!#REF!,'Attach 12'!#REF!,'Attach 12'!#REF!,'Attach 12'!$113:$153</definedName>
    <definedName name="Z_4D67A8FB_66CE_4EFD_8932_C754BE25ED43_.wvu.Rows" localSheetId="21" hidden="1">'Attach 15'!$15:$15</definedName>
    <definedName name="Z_4D67A8FB_66CE_4EFD_8932_C754BE25ED43_.wvu.Rows" localSheetId="22" hidden="1">'Attach 16'!$89:$92</definedName>
    <definedName name="Z_4D67A8FB_66CE_4EFD_8932_C754BE25ED43_.wvu.Rows" localSheetId="23" hidden="1">'Attach 17'!$26:$26,'Attach 17'!$32:$209</definedName>
    <definedName name="Z_4D67A8FB_66CE_4EFD_8932_C754BE25ED43_.wvu.Rows" localSheetId="24" hidden="1">'Attach 18'!$13:$13</definedName>
    <definedName name="Z_4D67A8FB_66CE_4EFD_8932_C754BE25ED43_.wvu.Rows" localSheetId="27" hidden="1">'Attach 19'!$13:$13,'Attach 19'!$20:$28</definedName>
    <definedName name="Z_4D67A8FB_66CE_4EFD_8932_C754BE25ED43_.wvu.Rows" localSheetId="26" hidden="1">'Attach 25'!$12:$12,'Attach 25'!$19:$24</definedName>
    <definedName name="Z_4D67A8FB_66CE_4EFD_8932_C754BE25ED43_.wvu.Rows" localSheetId="25" hidden="1">'Attach-20'!$13:$13</definedName>
    <definedName name="Z_4D67A8FB_66CE_4EFD_8932_C754BE25ED43_.wvu.Rows" localSheetId="4" hidden="1">'Attach-3 (QR)'!$85:$85,'Attach-3 (QR)'!#REF!,'Attach-3 (QR)'!$128:$152,'Attach-3 (QR)'!$240:$277</definedName>
    <definedName name="Z_4D67A8FB_66CE_4EFD_8932_C754BE25ED43_.wvu.Rows" localSheetId="2" hidden="1">'Names of Bidder'!$11:$11,'Names of Bidder'!$28:$30</definedName>
    <definedName name="Z_57EC2AB3_459C_475C_AFE6_EBB6882FA67E_.wvu.Cols" localSheetId="4" hidden="1">'Attach-3 (QR)'!$J:$J,'Attach-3 (QR)'!$L:$M</definedName>
    <definedName name="Z_57EC2AB3_459C_475C_AFE6_EBB6882FA67E_.wvu.PrintArea" localSheetId="4" hidden="1">'Attach-3 (QR)'!$A$1:$I$341</definedName>
    <definedName name="Z_582CF44B_0703_4CA2_AB84_00685031CD39_.wvu.Cols" localSheetId="4" hidden="1">'Attach-3 (QR)'!$N:$O</definedName>
    <definedName name="Z_582CF44B_0703_4CA2_AB84_00685031CD39_.wvu.PrintArea" localSheetId="4" hidden="1">'Attach-3 (QR)'!$A$1:$I$341</definedName>
    <definedName name="Z_582CF44B_0703_4CA2_AB84_00685031CD39_.wvu.Rows" localSheetId="4" hidden="1">'Attach-3 (QR)'!#REF!,'Attach-3 (QR)'!#REF!,'Attach-3 (QR)'!$160:$160,'Attach-3 (QR)'!$164:$164,'Attach-3 (QR)'!$166:$167,'Attach-3 (QR)'!#REF!,'Attach-3 (QR)'!$218:$220,'Attach-3 (QR)'!$247:$277,'Attach-3 (QR)'!$282:$290</definedName>
    <definedName name="Z_6B2C1320_5106_401D_86E8_03FFC7419150_.wvu.Cols" localSheetId="4" hidden="1">'Attach-3 (QR)'!$J:$J,'Attach-3 (QR)'!#REF!</definedName>
    <definedName name="Z_6B2C1320_5106_401D_86E8_03FFC7419150_.wvu.PrintArea" localSheetId="4" hidden="1">'Attach-3 (QR)'!$A$1:$I$341</definedName>
    <definedName name="Z_6B2C1320_5106_401D_86E8_03FFC7419150_.wvu.Rows" localSheetId="4" hidden="1">'Attach-3 (QR)'!#REF!,'Attach-3 (QR)'!#REF!</definedName>
    <definedName name="Z_6FD3A41D_DEEE_48F5_96DB_6021F0BEBAF6_.wvu.Cols" localSheetId="4" hidden="1">'Attach-3 (QR)'!$N:$O</definedName>
    <definedName name="Z_6FD3A41D_DEEE_48F5_96DB_6021F0BEBAF6_.wvu.PrintArea" localSheetId="4" hidden="1">'Attach-3 (QR)'!$A$1:$I$341</definedName>
    <definedName name="Z_6FD3A41D_DEEE_48F5_96DB_6021F0BEBAF6_.wvu.Rows" localSheetId="4" hidden="1">'Attach-3 (QR)'!$57:$57,'Attach-3 (QR)'!#REF!,'Attach-3 (QR)'!#REF!,'Attach-3 (QR)'!$160:$160,'Attach-3 (QR)'!#REF!,'Attach-3 (QR)'!$166:$167,'Attach-3 (QR)'!#REF!,'Attach-3 (QR)'!$218:$220,'Attach-3 (QR)'!$239:$278,'Attach-3 (QR)'!$282:$290,'Attach-3 (QR)'!$306:$316</definedName>
    <definedName name="Z_7148ADD8_DD15_4E3E_8637_116D155CB37A_.wvu.Cols" localSheetId="5" hidden="1">'Attach QR'!$J:$L,'Attach QR'!$R:$S,'Attach QR'!$U:$AW</definedName>
    <definedName name="Z_7148ADD8_DD15_4E3E_8637_116D155CB37A_.wvu.PrintArea" localSheetId="5" hidden="1">'Attach QR'!$A$1:$I$482</definedName>
    <definedName name="Z_7148ADD8_DD15_4E3E_8637_116D155CB37A_.wvu.Rows" localSheetId="5" hidden="1">'Attach QR'!$33:$36,'Attach QR'!$58:$96,'Attach QR'!$98:$101,'Attach QR'!$121:$124,'Attach QR'!$162:$166,'Attach QR'!$174:$209,'Attach QR'!$211:$214,'Attach QR'!$254:$259,'Attach QR'!$266:$301,'Attach QR'!$304:$328,'Attach QR'!$338:$338,'Attach QR'!$345:$361,'Attach QR'!$364:$364,'Attach QR'!$372:$439,'Attach QR'!$441:$442,'Attach QR'!$445:$447,'Attach QR'!$451:$454</definedName>
    <definedName name="Z_7518E083_431A_45D0_A3DD_DF0866826B90_.wvu.Cols" localSheetId="17" hidden="1">'Attach 12'!$G:$I</definedName>
    <definedName name="Z_7518E083_431A_45D0_A3DD_DF0866826B90_.wvu.Cols" localSheetId="21" hidden="1">'Attach 15'!$F:$F,'Attach 15'!$H:$H</definedName>
    <definedName name="Z_7518E083_431A_45D0_A3DD_DF0866826B90_.wvu.Cols" localSheetId="3" hidden="1">'Attach 3(JV)'!$F:$F</definedName>
    <definedName name="Z_7518E083_431A_45D0_A3DD_DF0866826B90_.wvu.Cols" localSheetId="9" hidden="1">'Attach 5'!$H:$H</definedName>
    <definedName name="Z_7518E083_431A_45D0_A3DD_DF0866826B90_.wvu.Cols" localSheetId="12" hidden="1">'Attach 6'!$H:$H</definedName>
    <definedName name="Z_7518E083_431A_45D0_A3DD_DF0866826B90_.wvu.Cols" localSheetId="1" hidden="1">Cover!$F:$F</definedName>
    <definedName name="Z_7518E083_431A_45D0_A3DD_DF0866826B90_.wvu.Cols" localSheetId="2" hidden="1">'Names of Bidder'!$F:$I</definedName>
    <definedName name="Z_7518E083_431A_45D0_A3DD_DF0866826B90_.wvu.PrintArea" localSheetId="15" hidden="1">'Attach 10'!$A$1:$E$20</definedName>
    <definedName name="Z_7518E083_431A_45D0_A3DD_DF0866826B90_.wvu.PrintArea" localSheetId="16" hidden="1">'Attach 11'!$A$1:$E$28</definedName>
    <definedName name="Z_7518E083_431A_45D0_A3DD_DF0866826B90_.wvu.PrintArea" localSheetId="17" hidden="1">'Attach 12'!$A$1:$E$157</definedName>
    <definedName name="Z_7518E083_431A_45D0_A3DD_DF0866826B90_.wvu.PrintArea" localSheetId="18" hidden="1">'Attach 13'!$A$1:$E$27</definedName>
    <definedName name="Z_7518E083_431A_45D0_A3DD_DF0866826B90_.wvu.PrintArea" localSheetId="19" hidden="1">'Attach 14'!$A$1:$E$27</definedName>
    <definedName name="Z_7518E083_431A_45D0_A3DD_DF0866826B90_.wvu.PrintArea" localSheetId="20" hidden="1">'Attach 14-IP'!$A$8:$I$222</definedName>
    <definedName name="Z_7518E083_431A_45D0_A3DD_DF0866826B90_.wvu.PrintArea" localSheetId="21" hidden="1">'Attach 15'!$A$1:$E$82</definedName>
    <definedName name="Z_7518E083_431A_45D0_A3DD_DF0866826B90_.wvu.PrintArea" localSheetId="22" hidden="1">'Attach 16'!$A$1:$L$94</definedName>
    <definedName name="Z_7518E083_431A_45D0_A3DD_DF0866826B90_.wvu.PrintArea" localSheetId="23" hidden="1">'Attach 17'!$A$1:$E$30</definedName>
    <definedName name="Z_7518E083_431A_45D0_A3DD_DF0866826B90_.wvu.PrintArea" localSheetId="24" hidden="1">'Attach 18'!$A$1:$E$31</definedName>
    <definedName name="Z_7518E083_431A_45D0_A3DD_DF0866826B90_.wvu.PrintArea" localSheetId="27" hidden="1">'Attach 19'!$A$1:$E$31</definedName>
    <definedName name="Z_7518E083_431A_45D0_A3DD_DF0866826B90_.wvu.PrintArea" localSheetId="26" hidden="1">'Attach 25'!$A$1:$E$27</definedName>
    <definedName name="Z_7518E083_431A_45D0_A3DD_DF0866826B90_.wvu.PrintArea" localSheetId="3" hidden="1">'Attach 3(JV)'!$A$1:$E$26</definedName>
    <definedName name="Z_7518E083_431A_45D0_A3DD_DF0866826B90_.wvu.PrintArea" localSheetId="6" hidden="1">'Attach 4'!$A$1:$G$24</definedName>
    <definedName name="Z_7518E083_431A_45D0_A3DD_DF0866826B90_.wvu.PrintArea" localSheetId="7" hidden="1">'Attach 4 (A)'!$A$1:$E$26</definedName>
    <definedName name="Z_7518E083_431A_45D0_A3DD_DF0866826B90_.wvu.PrintArea" localSheetId="8" hidden="1">'Attach 4 (B)'!$A$1:$E$25</definedName>
    <definedName name="Z_7518E083_431A_45D0_A3DD_DF0866826B90_.wvu.PrintArea" localSheetId="9" hidden="1">'Attach 5'!$A$1:$E$28</definedName>
    <definedName name="Z_7518E083_431A_45D0_A3DD_DF0866826B90_.wvu.PrintArea" localSheetId="10" hidden="1">'Attach 5A'!$A$1:$E$29</definedName>
    <definedName name="Z_7518E083_431A_45D0_A3DD_DF0866826B90_.wvu.PrintArea" localSheetId="11" hidden="1">'Attach 5B'!$A$1:$E$28</definedName>
    <definedName name="Z_7518E083_431A_45D0_A3DD_DF0866826B90_.wvu.PrintArea" localSheetId="12" hidden="1">'Attach 6'!$A$1:$E$27</definedName>
    <definedName name="Z_7518E083_431A_45D0_A3DD_DF0866826B90_.wvu.PrintArea" localSheetId="13" hidden="1">'Attach 7'!$A$1:$E$28</definedName>
    <definedName name="Z_7518E083_431A_45D0_A3DD_DF0866826B90_.wvu.PrintArea" localSheetId="14" hidden="1">'Attach 9'!$A$1:$E$52</definedName>
    <definedName name="Z_7518E083_431A_45D0_A3DD_DF0866826B90_.wvu.PrintArea" localSheetId="25" hidden="1">'Attach-20'!$A$1:$E$36</definedName>
    <definedName name="Z_7518E083_431A_45D0_A3DD_DF0866826B90_.wvu.PrintArea" localSheetId="4" hidden="1">'Attach-3 (QR)'!$A$1:$I$340</definedName>
    <definedName name="Z_7518E083_431A_45D0_A3DD_DF0866826B90_.wvu.PrintArea" localSheetId="28" hidden="1">'Bid Form 1st Envelope '!$A$1:$L$127</definedName>
    <definedName name="Z_7518E083_431A_45D0_A3DD_DF0866826B90_.wvu.PrintArea" localSheetId="1" hidden="1">Cover!$A$1:$E$19</definedName>
    <definedName name="Z_7518E083_431A_45D0_A3DD_DF0866826B90_.wvu.PrintArea" localSheetId="2" hidden="1">'Names of Bidder'!$B$1:$D$36</definedName>
    <definedName name="Z_7518E083_431A_45D0_A3DD_DF0866826B90_.wvu.PrintTitles" localSheetId="14" hidden="1">'Attach 9'!$18:$18</definedName>
    <definedName name="Z_7518E083_431A_45D0_A3DD_DF0866826B90_.wvu.Rows" localSheetId="16" hidden="1">'Attach 11'!$29:$85</definedName>
    <definedName name="Z_7518E083_431A_45D0_A3DD_DF0866826B90_.wvu.Rows" localSheetId="17" hidden="1">'Attach 12'!$24:$28,'Attach 12'!$30:$32,'Attach 12'!$33:$39,'Attach 12'!$59:$63,'Attach 12'!$96:$153</definedName>
    <definedName name="Z_7518E083_431A_45D0_A3DD_DF0866826B90_.wvu.Rows" localSheetId="21" hidden="1">'Attach 15'!$15:$15</definedName>
    <definedName name="Z_7518E083_431A_45D0_A3DD_DF0866826B90_.wvu.Rows" localSheetId="22" hidden="1">'Attach 16'!$89:$92</definedName>
    <definedName name="Z_7518E083_431A_45D0_A3DD_DF0866826B90_.wvu.Rows" localSheetId="23" hidden="1">'Attach 17'!$26:$26,'Attach 17'!$32:$209</definedName>
    <definedName name="Z_7518E083_431A_45D0_A3DD_DF0866826B90_.wvu.Rows" localSheetId="24" hidden="1">'Attach 18'!$13:$13</definedName>
    <definedName name="Z_7518E083_431A_45D0_A3DD_DF0866826B90_.wvu.Rows" localSheetId="27" hidden="1">'Attach 19'!$13:$13,'Attach 19'!$20:$28</definedName>
    <definedName name="Z_7518E083_431A_45D0_A3DD_DF0866826B90_.wvu.Rows" localSheetId="26" hidden="1">'Attach 25'!$12:$12,'Attach 25'!$23:$24</definedName>
    <definedName name="Z_7518E083_431A_45D0_A3DD_DF0866826B90_.wvu.Rows" localSheetId="25" hidden="1">'Attach-20'!$13:$13</definedName>
    <definedName name="Z_7518E083_431A_45D0_A3DD_DF0866826B90_.wvu.Rows" localSheetId="4" hidden="1">'Attach-3 (QR)'!$16:$337</definedName>
    <definedName name="Z_7518E083_431A_45D0_A3DD_DF0866826B90_.wvu.Rows" localSheetId="28" hidden="1">'Bid Form 1st Envelope '!$22:$23,'Bid Form 1st Envelope '!$32:$32</definedName>
    <definedName name="Z_7518E083_431A_45D0_A3DD_DF0866826B90_.wvu.Rows" localSheetId="2" hidden="1">'Names of Bidder'!$10:$11,'Names of Bidder'!$23:$26,'Names of Bidder'!$28:$30</definedName>
    <definedName name="Z_77353208_2D17_4D2E_ADE3_4F168F350B73_.wvu.Cols" localSheetId="17" hidden="1">'Attach 12'!$G:$I</definedName>
    <definedName name="Z_77353208_2D17_4D2E_ADE3_4F168F350B73_.wvu.Cols" localSheetId="21" hidden="1">'Attach 15'!$F:$F,'Attach 15'!$H:$H</definedName>
    <definedName name="Z_77353208_2D17_4D2E_ADE3_4F168F350B73_.wvu.Cols" localSheetId="3" hidden="1">'Attach 3(JV)'!$F:$F</definedName>
    <definedName name="Z_77353208_2D17_4D2E_ADE3_4F168F350B73_.wvu.Cols" localSheetId="9" hidden="1">'Attach 5'!$H:$H</definedName>
    <definedName name="Z_77353208_2D17_4D2E_ADE3_4F168F350B73_.wvu.Cols" localSheetId="12" hidden="1">'Attach 6'!$H:$H</definedName>
    <definedName name="Z_77353208_2D17_4D2E_ADE3_4F168F350B73_.wvu.Cols" localSheetId="2" hidden="1">'Names of Bidder'!$F:$G,'Names of Bidder'!$I:$I</definedName>
    <definedName name="Z_77353208_2D17_4D2E_ADE3_4F168F350B73_.wvu.PrintArea" localSheetId="15" hidden="1">'Attach 10'!$A$1:$E$20</definedName>
    <definedName name="Z_77353208_2D17_4D2E_ADE3_4F168F350B73_.wvu.PrintArea" localSheetId="16" hidden="1">'Attach 11'!$A$1:$E$28</definedName>
    <definedName name="Z_77353208_2D17_4D2E_ADE3_4F168F350B73_.wvu.PrintArea" localSheetId="17" hidden="1">'Attach 12'!$A$1:$E$157</definedName>
    <definedName name="Z_77353208_2D17_4D2E_ADE3_4F168F350B73_.wvu.PrintArea" localSheetId="18" hidden="1">'Attach 13'!$A$1:$E$27</definedName>
    <definedName name="Z_77353208_2D17_4D2E_ADE3_4F168F350B73_.wvu.PrintArea" localSheetId="19" hidden="1">'Attach 14'!$A$1:$E$29</definedName>
    <definedName name="Z_77353208_2D17_4D2E_ADE3_4F168F350B73_.wvu.PrintArea" localSheetId="20" hidden="1">'Attach 14-IP'!$A$8:$I$222</definedName>
    <definedName name="Z_77353208_2D17_4D2E_ADE3_4F168F350B73_.wvu.PrintArea" localSheetId="21" hidden="1">'Attach 15'!$A$1:$E$82</definedName>
    <definedName name="Z_77353208_2D17_4D2E_ADE3_4F168F350B73_.wvu.PrintArea" localSheetId="22" hidden="1">'Attach 16'!$A$1:$L$94</definedName>
    <definedName name="Z_77353208_2D17_4D2E_ADE3_4F168F350B73_.wvu.PrintArea" localSheetId="23" hidden="1">'Attach 17'!$A$1:$E$30</definedName>
    <definedName name="Z_77353208_2D17_4D2E_ADE3_4F168F350B73_.wvu.PrintArea" localSheetId="24" hidden="1">'Attach 18'!$A$1:$E$31</definedName>
    <definedName name="Z_77353208_2D17_4D2E_ADE3_4F168F350B73_.wvu.PrintArea" localSheetId="27" hidden="1">'Attach 19'!$A$1:$E$31</definedName>
    <definedName name="Z_77353208_2D17_4D2E_ADE3_4F168F350B73_.wvu.PrintArea" localSheetId="26" hidden="1">'Attach 25'!$A$1:$E$27</definedName>
    <definedName name="Z_77353208_2D17_4D2E_ADE3_4F168F350B73_.wvu.PrintArea" localSheetId="3" hidden="1">'Attach 3(JV)'!$A$1:$E$26</definedName>
    <definedName name="Z_77353208_2D17_4D2E_ADE3_4F168F350B73_.wvu.PrintArea" localSheetId="6" hidden="1">'Attach 4'!$A$1:$E$24</definedName>
    <definedName name="Z_77353208_2D17_4D2E_ADE3_4F168F350B73_.wvu.PrintArea" localSheetId="7" hidden="1">'Attach 4 (A)'!$A$1:$E$26</definedName>
    <definedName name="Z_77353208_2D17_4D2E_ADE3_4F168F350B73_.wvu.PrintArea" localSheetId="8" hidden="1">'Attach 4 (B)'!$A$1:$E$25</definedName>
    <definedName name="Z_77353208_2D17_4D2E_ADE3_4F168F350B73_.wvu.PrintArea" localSheetId="9" hidden="1">'Attach 5'!$A$1:$E$28</definedName>
    <definedName name="Z_77353208_2D17_4D2E_ADE3_4F168F350B73_.wvu.PrintArea" localSheetId="10" hidden="1">'Attach 5A'!$A$1:$E$29</definedName>
    <definedName name="Z_77353208_2D17_4D2E_ADE3_4F168F350B73_.wvu.PrintArea" localSheetId="11" hidden="1">'Attach 5B'!$A$1:$E$28</definedName>
    <definedName name="Z_77353208_2D17_4D2E_ADE3_4F168F350B73_.wvu.PrintArea" localSheetId="12" hidden="1">'Attach 6'!$A$1:$E$27</definedName>
    <definedName name="Z_77353208_2D17_4D2E_ADE3_4F168F350B73_.wvu.PrintArea" localSheetId="13" hidden="1">'Attach 7'!$A$1:$E$28</definedName>
    <definedName name="Z_77353208_2D17_4D2E_ADE3_4F168F350B73_.wvu.PrintArea" localSheetId="14" hidden="1">'Attach 9'!$A$1:$E$52</definedName>
    <definedName name="Z_77353208_2D17_4D2E_ADE3_4F168F350B73_.wvu.PrintArea" localSheetId="25" hidden="1">'Attach-20'!$A$1:$E$36</definedName>
    <definedName name="Z_77353208_2D17_4D2E_ADE3_4F168F350B73_.wvu.PrintArea" localSheetId="4" hidden="1">'Attach-3 (QR)'!$A$1:$I$340</definedName>
    <definedName name="Z_77353208_2D17_4D2E_ADE3_4F168F350B73_.wvu.PrintArea" localSheetId="28" hidden="1">'Bid Form 1st Envelope '!$A$1:$F$127</definedName>
    <definedName name="Z_77353208_2D17_4D2E_ADE3_4F168F350B73_.wvu.PrintArea" localSheetId="1" hidden="1">Cover!$A$1:$F$20</definedName>
    <definedName name="Z_77353208_2D17_4D2E_ADE3_4F168F350B73_.wvu.PrintArea" localSheetId="2" hidden="1">'Names of Bidder'!$B$1:$D$36</definedName>
    <definedName name="Z_77353208_2D17_4D2E_ADE3_4F168F350B73_.wvu.PrintTitles" localSheetId="17" hidden="1">'Attach 12'!#REF!</definedName>
    <definedName name="Z_77353208_2D17_4D2E_ADE3_4F168F350B73_.wvu.PrintTitles" localSheetId="14" hidden="1">'Attach 9'!$18:$18</definedName>
    <definedName name="Z_77353208_2D17_4D2E_ADE3_4F168F350B73_.wvu.Rows" localSheetId="16" hidden="1">'Attach 11'!$29:$85</definedName>
    <definedName name="Z_77353208_2D17_4D2E_ADE3_4F168F350B73_.wvu.Rows" localSheetId="17" hidden="1">'Attach 12'!#REF!,'Attach 12'!#REF!,'Attach 12'!#REF!,'Attach 12'!$113:$153</definedName>
    <definedName name="Z_77353208_2D17_4D2E_ADE3_4F168F350B73_.wvu.Rows" localSheetId="21" hidden="1">'Attach 15'!$15:$15</definedName>
    <definedName name="Z_77353208_2D17_4D2E_ADE3_4F168F350B73_.wvu.Rows" localSheetId="22" hidden="1">'Attach 16'!$89:$92</definedName>
    <definedName name="Z_77353208_2D17_4D2E_ADE3_4F168F350B73_.wvu.Rows" localSheetId="23" hidden="1">'Attach 17'!$26:$26,'Attach 17'!$32:$209</definedName>
    <definedName name="Z_77353208_2D17_4D2E_ADE3_4F168F350B73_.wvu.Rows" localSheetId="24" hidden="1">'Attach 18'!$13:$13</definedName>
    <definedName name="Z_77353208_2D17_4D2E_ADE3_4F168F350B73_.wvu.Rows" localSheetId="27" hidden="1">'Attach 19'!$13:$13,'Attach 19'!$20:$28</definedName>
    <definedName name="Z_77353208_2D17_4D2E_ADE3_4F168F350B73_.wvu.Rows" localSheetId="26" hidden="1">'Attach 25'!$12:$12,'Attach 25'!$19:$24</definedName>
    <definedName name="Z_77353208_2D17_4D2E_ADE3_4F168F350B73_.wvu.Rows" localSheetId="25" hidden="1">'Attach-20'!$13:$13</definedName>
    <definedName name="Z_77353208_2D17_4D2E_ADE3_4F168F350B73_.wvu.Rows" localSheetId="4" hidden="1">'Attach-3 (QR)'!$85:$85,'Attach-3 (QR)'!$144:$151,'Attach-3 (QR)'!$240:$277</definedName>
    <definedName name="Z_77353208_2D17_4D2E_ADE3_4F168F350B73_.wvu.Rows" localSheetId="2" hidden="1">'Names of Bidder'!$11:$11,'Names of Bidder'!$28:$30</definedName>
    <definedName name="Z_7A122CCC_B984_47E9_88CF_89418CB24A21_.wvu.Cols" localSheetId="5" hidden="1">'Attach QR'!$J:$L,'Attach QR'!$R:$S,'Attach QR'!$U:$AW</definedName>
    <definedName name="Z_7A122CCC_B984_47E9_88CF_89418CB24A21_.wvu.PrintArea" localSheetId="5" hidden="1">'Attach QR'!$A$1:$I$483</definedName>
    <definedName name="Z_7A122CCC_B984_47E9_88CF_89418CB24A21_.wvu.Rows" localSheetId="5" hidden="1">'Attach QR'!$30:$32,'Attach QR'!$59:$61,'Attach QR'!#REF!,'Attach QR'!#REF!,'Attach QR'!$121:$124,'Attach QR'!$174:$176,'Attach QR'!$267:$269,'Attach QR'!#REF!,'Attach QR'!#REF!,'Attach QR'!#REF!,'Attach QR'!#REF!,'Attach QR'!$365:$365,'Attach QR'!$399:$401,'Attach QR'!#REF!,'Attach QR'!$439:$441,'Attach QR'!$445:$447</definedName>
    <definedName name="Z_7A88FC7A_7690_48AB_B789_172043AFADC8_.wvu.Cols" localSheetId="17" hidden="1">'Attach 12'!$G:$I</definedName>
    <definedName name="Z_7A88FC7A_7690_48AB_B789_172043AFADC8_.wvu.Cols" localSheetId="21" hidden="1">'Attach 15'!$H:$H</definedName>
    <definedName name="Z_7A88FC7A_7690_48AB_B789_172043AFADC8_.wvu.Cols" localSheetId="9" hidden="1">'Attach 5'!$H:$H</definedName>
    <definedName name="Z_7A88FC7A_7690_48AB_B789_172043AFADC8_.wvu.Cols" localSheetId="12" hidden="1">'Attach 6'!$H:$H</definedName>
    <definedName name="Z_7A88FC7A_7690_48AB_B789_172043AFADC8_.wvu.PrintArea" localSheetId="15" hidden="1">'Attach 10'!$A$1:$E$20</definedName>
    <definedName name="Z_7A88FC7A_7690_48AB_B789_172043AFADC8_.wvu.PrintArea" localSheetId="16" hidden="1">'Attach 11'!$A$1:$E$28</definedName>
    <definedName name="Z_7A88FC7A_7690_48AB_B789_172043AFADC8_.wvu.PrintArea" localSheetId="17" hidden="1">'Attach 12'!$A$1:$E$158</definedName>
    <definedName name="Z_7A88FC7A_7690_48AB_B789_172043AFADC8_.wvu.PrintArea" localSheetId="18" hidden="1">'Attach 13'!$A$1:$E$27</definedName>
    <definedName name="Z_7A88FC7A_7690_48AB_B789_172043AFADC8_.wvu.PrintArea" localSheetId="19" hidden="1">'Attach 14'!$A$1:$E$29</definedName>
    <definedName name="Z_7A88FC7A_7690_48AB_B789_172043AFADC8_.wvu.PrintArea" localSheetId="20" hidden="1">'Attach 14-IP'!$A$8:$I$222</definedName>
    <definedName name="Z_7A88FC7A_7690_48AB_B789_172043AFADC8_.wvu.PrintArea" localSheetId="21" hidden="1">'Attach 15'!$A$1:$E$82</definedName>
    <definedName name="Z_7A88FC7A_7690_48AB_B789_172043AFADC8_.wvu.PrintArea" localSheetId="22" hidden="1">'Attach 16'!$A$1:$L$94</definedName>
    <definedName name="Z_7A88FC7A_7690_48AB_B789_172043AFADC8_.wvu.PrintArea" localSheetId="23" hidden="1">'Attach 17'!$A$1:$E$30</definedName>
    <definedName name="Z_7A88FC7A_7690_48AB_B789_172043AFADC8_.wvu.PrintArea" localSheetId="24" hidden="1">'Attach 18'!$A$1:$E$31</definedName>
    <definedName name="Z_7A88FC7A_7690_48AB_B789_172043AFADC8_.wvu.PrintArea" localSheetId="27" hidden="1">'Attach 19'!$A$1:$E$31</definedName>
    <definedName name="Z_7A88FC7A_7690_48AB_B789_172043AFADC8_.wvu.PrintArea" localSheetId="26" hidden="1">'Attach 25'!$A$1:$E$27</definedName>
    <definedName name="Z_7A88FC7A_7690_48AB_B789_172043AFADC8_.wvu.PrintArea" localSheetId="3" hidden="1">'Attach 3(JV)'!$A$1:$E$26</definedName>
    <definedName name="Z_7A88FC7A_7690_48AB_B789_172043AFADC8_.wvu.PrintArea" localSheetId="6" hidden="1">'Attach 4'!$A$1:$E$24</definedName>
    <definedName name="Z_7A88FC7A_7690_48AB_B789_172043AFADC8_.wvu.PrintArea" localSheetId="7" hidden="1">'Attach 4 (A)'!$A$1:$E$26</definedName>
    <definedName name="Z_7A88FC7A_7690_48AB_B789_172043AFADC8_.wvu.PrintArea" localSheetId="8" hidden="1">'Attach 4 (B)'!$A$1:$E$25</definedName>
    <definedName name="Z_7A88FC7A_7690_48AB_B789_172043AFADC8_.wvu.PrintArea" localSheetId="9" hidden="1">'Attach 5'!$A$1:$E$28</definedName>
    <definedName name="Z_7A88FC7A_7690_48AB_B789_172043AFADC8_.wvu.PrintArea" localSheetId="10" hidden="1">'Attach 5A'!$A$1:$E$29</definedName>
    <definedName name="Z_7A88FC7A_7690_48AB_B789_172043AFADC8_.wvu.PrintArea" localSheetId="11" hidden="1">'Attach 5B'!$A$1:$E$28</definedName>
    <definedName name="Z_7A88FC7A_7690_48AB_B789_172043AFADC8_.wvu.PrintArea" localSheetId="12" hidden="1">'Attach 6'!$A$1:$E$27</definedName>
    <definedName name="Z_7A88FC7A_7690_48AB_B789_172043AFADC8_.wvu.PrintArea" localSheetId="13" hidden="1">'Attach 7'!$A$1:$E$28</definedName>
    <definedName name="Z_7A88FC7A_7690_48AB_B789_172043AFADC8_.wvu.PrintArea" localSheetId="14" hidden="1">'Attach 9'!$A$1:$E$52</definedName>
    <definedName name="Z_7A88FC7A_7690_48AB_B789_172043AFADC8_.wvu.PrintArea" localSheetId="25" hidden="1">'Attach-20'!$A$1:$E$36</definedName>
    <definedName name="Z_7A88FC7A_7690_48AB_B789_172043AFADC8_.wvu.PrintArea" localSheetId="28" hidden="1">'Bid Form 1st Envelope '!$A$1:$F$127</definedName>
    <definedName name="Z_7A88FC7A_7690_48AB_B789_172043AFADC8_.wvu.PrintArea" localSheetId="2" hidden="1">'Names of Bidder'!$B$1:$D$36</definedName>
    <definedName name="Z_7A88FC7A_7690_48AB_B789_172043AFADC8_.wvu.PrintTitles" localSheetId="17" hidden="1">'Attach 12'!#REF!</definedName>
    <definedName name="Z_7A88FC7A_7690_48AB_B789_172043AFADC8_.wvu.PrintTitles" localSheetId="14" hidden="1">'Attach 9'!$18:$18</definedName>
    <definedName name="Z_7A88FC7A_7690_48AB_B789_172043AFADC8_.wvu.Rows" localSheetId="16" hidden="1">'Attach 11'!$29:$85</definedName>
    <definedName name="Z_7A88FC7A_7690_48AB_B789_172043AFADC8_.wvu.Rows" localSheetId="17" hidden="1">'Attach 12'!#REF!,'Attach 12'!#REF!,'Attach 12'!#REF!,'Attach 12'!#REF!,'Attach 12'!#REF!</definedName>
    <definedName name="Z_7A88FC7A_7690_48AB_B789_172043AFADC8_.wvu.Rows" localSheetId="21" hidden="1">'Attach 15'!$15:$15</definedName>
    <definedName name="Z_7A88FC7A_7690_48AB_B789_172043AFADC8_.wvu.Rows" localSheetId="23" hidden="1">'Attach 17'!$26:$26,'Attach 17'!$32:$209</definedName>
    <definedName name="Z_7A88FC7A_7690_48AB_B789_172043AFADC8_.wvu.Rows" localSheetId="24" hidden="1">'Attach 18'!$13:$13</definedName>
    <definedName name="Z_7A88FC7A_7690_48AB_B789_172043AFADC8_.wvu.Rows" localSheetId="27" hidden="1">'Attach 19'!$13:$13,'Attach 19'!$20:$28</definedName>
    <definedName name="Z_7A88FC7A_7690_48AB_B789_172043AFADC8_.wvu.Rows" localSheetId="26" hidden="1">'Attach 25'!$12:$12,'Attach 25'!$19:$24</definedName>
    <definedName name="Z_7A88FC7A_7690_48AB_B789_172043AFADC8_.wvu.Rows" localSheetId="9" hidden="1">'Attach 5'!$4:$4</definedName>
    <definedName name="Z_7A88FC7A_7690_48AB_B789_172043AFADC8_.wvu.Rows" localSheetId="25" hidden="1">'Attach-20'!$13:$13</definedName>
    <definedName name="Z_7A88FC7A_7690_48AB_B789_172043AFADC8_.wvu.Rows" localSheetId="2" hidden="1">'Names of Bidder'!$28:$30</definedName>
    <definedName name="Z_7A9EA6D6_4DDF_43D9_92E6_C6AFAD14E266_.wvu.Cols" localSheetId="21" hidden="1">'Attach 15'!$H:$H</definedName>
    <definedName name="Z_7A9EA6D6_4DDF_43D9_92E6_C6AFAD14E266_.wvu.Cols" localSheetId="9" hidden="1">'Attach 5'!$H:$H</definedName>
    <definedName name="Z_7A9EA6D6_4DDF_43D9_92E6_C6AFAD14E266_.wvu.Cols" localSheetId="12" hidden="1">'Attach 6'!$H:$H</definedName>
    <definedName name="Z_7A9EA6D6_4DDF_43D9_92E6_C6AFAD14E266_.wvu.PrintArea" localSheetId="15" hidden="1">'Attach 10'!$A$1:$E$22</definedName>
    <definedName name="Z_7A9EA6D6_4DDF_43D9_92E6_C6AFAD14E266_.wvu.PrintArea" localSheetId="16" hidden="1">'Attach 11'!$A$1:$E$28</definedName>
    <definedName name="Z_7A9EA6D6_4DDF_43D9_92E6_C6AFAD14E266_.wvu.PrintArea" localSheetId="17" hidden="1">'Attach 12'!$A$1:$E$158</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14-IP'!$A$8:$I$222</definedName>
    <definedName name="Z_7A9EA6D6_4DDF_43D9_92E6_C6AFAD14E266_.wvu.PrintArea" localSheetId="21" hidden="1">'Attach 15'!$A$1:$E$82</definedName>
    <definedName name="Z_7A9EA6D6_4DDF_43D9_92E6_C6AFAD14E266_.wvu.PrintArea" localSheetId="22" hidden="1">'Attach 16'!$A$1:$L$94</definedName>
    <definedName name="Z_7A9EA6D6_4DDF_43D9_92E6_C6AFAD14E266_.wvu.PrintArea" localSheetId="23" hidden="1">'Attach 17'!$A$1:$E$33</definedName>
    <definedName name="Z_7A9EA6D6_4DDF_43D9_92E6_C6AFAD14E266_.wvu.PrintArea" localSheetId="27" hidden="1">'Attach 19'!$A$1:$E$31</definedName>
    <definedName name="Z_7A9EA6D6_4DDF_43D9_92E6_C6AFAD14E266_.wvu.PrintArea" localSheetId="26" hidden="1">'Attach 25'!$A$1:$E$27</definedName>
    <definedName name="Z_7A9EA6D6_4DDF_43D9_92E6_C6AFAD14E266_.wvu.PrintArea" localSheetId="3" hidden="1">'Attach 3(JV)'!$A$1:$E$28</definedName>
    <definedName name="Z_7A9EA6D6_4DDF_43D9_92E6_C6AFAD14E266_.wvu.PrintArea" localSheetId="6" hidden="1">'Attach 4'!$A$1:$E$25</definedName>
    <definedName name="Z_7A9EA6D6_4DDF_43D9_92E6_C6AFAD14E266_.wvu.PrintArea" localSheetId="7" hidden="1">'Attach 4 (A)'!$A$1:$E$27</definedName>
    <definedName name="Z_7A9EA6D6_4DDF_43D9_92E6_C6AFAD14E266_.wvu.PrintArea" localSheetId="8" hidden="1">'Attach 4 (B)'!$A$1:$E$26</definedName>
    <definedName name="Z_7A9EA6D6_4DDF_43D9_92E6_C6AFAD14E266_.wvu.PrintArea" localSheetId="9" hidden="1">'Attach 5'!$A$1:$E$28</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9'!$A$1:$E$58</definedName>
    <definedName name="Z_7A9EA6D6_4DDF_43D9_92E6_C6AFAD14E266_.wvu.PrintArea" localSheetId="28" hidden="1">'Bid Form 1st Envelope '!$A$1:$F$127</definedName>
    <definedName name="Z_7A9EA6D6_4DDF_43D9_92E6_C6AFAD14E266_.wvu.PrintArea" localSheetId="2" hidden="1">'Names of Bidder'!$B$1:$D$36</definedName>
    <definedName name="Z_7A9EA6D6_4DDF_43D9_92E6_C6AFAD14E266_.wvu.PrintTitles" localSheetId="17" hidden="1">'Attach 12'!#REF!</definedName>
    <definedName name="Z_7A9EA6D6_4DDF_43D9_92E6_C6AFAD14E266_.wvu.PrintTitles" localSheetId="14" hidden="1">'Attach 9'!$18:$18</definedName>
    <definedName name="Z_7A9EA6D6_4DDF_43D9_92E6_C6AFAD14E266_.wvu.Rows" localSheetId="17" hidden="1">'Attach 12'!#REF!,'Attach 12'!#REF!,'Attach 12'!#REF!</definedName>
    <definedName name="Z_7A9EA6D6_4DDF_43D9_92E6_C6AFAD14E266_.wvu.Rows" localSheetId="21" hidden="1">'Attach 15'!$15:$15</definedName>
    <definedName name="Z_7A9EA6D6_4DDF_43D9_92E6_C6AFAD14E266_.wvu.Rows" localSheetId="23" hidden="1">'Attach 17'!$26:$26,'Attach 17'!$32:$209</definedName>
    <definedName name="Z_7A9EA6D6_4DDF_43D9_92E6_C6AFAD14E266_.wvu.Rows" localSheetId="27" hidden="1">'Attach 19'!$13:$13,'Attach 19'!$20:$28</definedName>
    <definedName name="Z_7A9EA6D6_4DDF_43D9_92E6_C6AFAD14E266_.wvu.Rows" localSheetId="26" hidden="1">'Attach 25'!$12:$12,'Attach 25'!$19:$24</definedName>
    <definedName name="Z_7A9EA6D6_4DDF_43D9_92E6_C6AFAD14E266_.wvu.Rows" localSheetId="9" hidden="1">'Attach 5'!$4:$4</definedName>
    <definedName name="Z_7A9EA6D6_4DDF_43D9_92E6_C6AFAD14E266_.wvu.Rows" localSheetId="2" hidden="1">'Names of Bidder'!$28:$30</definedName>
    <definedName name="Z_7DC13EB1_5F25_4667_BD87_340DAD4F0E72_.wvu.Cols" localSheetId="4" hidden="1">'Attach-3 (QR)'!$N:$O</definedName>
    <definedName name="Z_7DC13EB1_5F25_4667_BD87_340DAD4F0E72_.wvu.PrintArea" localSheetId="4" hidden="1">'Attach-3 (QR)'!$A$1:$I$341</definedName>
    <definedName name="Z_7DC13EB1_5F25_4667_BD87_340DAD4F0E72_.wvu.Rows" localSheetId="4" hidden="1">'Attach-3 (QR)'!#REF!,'Attach-3 (QR)'!#REF!,'Attach-3 (QR)'!$160:$160,'Attach-3 (QR)'!$164:$164,'Attach-3 (QR)'!$166:$167,'Attach-3 (QR)'!#REF!,'Attach-3 (QR)'!$218:$220,'Attach-3 (QR)'!$247:$277,'Attach-3 (QR)'!$282:$290</definedName>
    <definedName name="Z_7FED4A88_DA6B_4AEC_96D2_BAE29634CEBD_.wvu.Cols" localSheetId="4" hidden="1">'Attach-3 (QR)'!$J:$J,'Attach-3 (QR)'!$L:$M</definedName>
    <definedName name="Z_7FED4A88_DA6B_4AEC_96D2_BAE29634CEBD_.wvu.PrintArea" localSheetId="4" hidden="1">'Attach-3 (QR)'!$A$1:$I$341</definedName>
    <definedName name="Z_82C64B11_1F50_45B5_B7BB_9F1DC733C833_.wvu.Cols" localSheetId="17" hidden="1">'Attach 12'!$G:$I</definedName>
    <definedName name="Z_82C64B11_1F50_45B5_B7BB_9F1DC733C833_.wvu.Cols" localSheetId="21" hidden="1">'Attach 15'!$H:$H</definedName>
    <definedName name="Z_82C64B11_1F50_45B5_B7BB_9F1DC733C833_.wvu.Cols" localSheetId="9" hidden="1">'Attach 5'!$H:$H</definedName>
    <definedName name="Z_82C64B11_1F50_45B5_B7BB_9F1DC733C833_.wvu.Cols" localSheetId="12" hidden="1">'Attach 6'!$H:$H</definedName>
    <definedName name="Z_82C64B11_1F50_45B5_B7BB_9F1DC733C833_.wvu.PrintArea" localSheetId="15" hidden="1">'Attach 10'!$A$1:$E$20</definedName>
    <definedName name="Z_82C64B11_1F50_45B5_B7BB_9F1DC733C833_.wvu.PrintArea" localSheetId="16" hidden="1">'Attach 11'!$A$1:$E$27</definedName>
    <definedName name="Z_82C64B11_1F50_45B5_B7BB_9F1DC733C833_.wvu.PrintArea" localSheetId="17" hidden="1">'Attach 12'!$A$1:$E$158</definedName>
    <definedName name="Z_82C64B11_1F50_45B5_B7BB_9F1DC733C833_.wvu.PrintArea" localSheetId="18" hidden="1">'Attach 13'!$A$1:$E$27</definedName>
    <definedName name="Z_82C64B11_1F50_45B5_B7BB_9F1DC733C833_.wvu.PrintArea" localSheetId="19" hidden="1">'Attach 14'!$A$1:$E$29</definedName>
    <definedName name="Z_82C64B11_1F50_45B5_B7BB_9F1DC733C833_.wvu.PrintArea" localSheetId="20" hidden="1">'Attach 14-IP'!$A$8:$I$222</definedName>
    <definedName name="Z_82C64B11_1F50_45B5_B7BB_9F1DC733C833_.wvu.PrintArea" localSheetId="21" hidden="1">'Attach 15'!$A$1:$E$82</definedName>
    <definedName name="Z_82C64B11_1F50_45B5_B7BB_9F1DC733C833_.wvu.PrintArea" localSheetId="22" hidden="1">'Attach 16'!$A$1:$L$94</definedName>
    <definedName name="Z_82C64B11_1F50_45B5_B7BB_9F1DC733C833_.wvu.PrintArea" localSheetId="23" hidden="1">'Attach 17'!$A$1:$E$30</definedName>
    <definedName name="Z_82C64B11_1F50_45B5_B7BB_9F1DC733C833_.wvu.PrintArea" localSheetId="24" hidden="1">'Attach 18'!$A$1:$E$31</definedName>
    <definedName name="Z_82C64B11_1F50_45B5_B7BB_9F1DC733C833_.wvu.PrintArea" localSheetId="27" hidden="1">'Attach 19'!$A$1:$E$31</definedName>
    <definedName name="Z_82C64B11_1F50_45B5_B7BB_9F1DC733C833_.wvu.PrintArea" localSheetId="26" hidden="1">'Attach 25'!$A$1:$E$27</definedName>
    <definedName name="Z_82C64B11_1F50_45B5_B7BB_9F1DC733C833_.wvu.PrintArea" localSheetId="3" hidden="1">'Attach 3(JV)'!$A$1:$E$26</definedName>
    <definedName name="Z_82C64B11_1F50_45B5_B7BB_9F1DC733C833_.wvu.PrintArea" localSheetId="6" hidden="1">'Attach 4'!$A$1:$E$24</definedName>
    <definedName name="Z_82C64B11_1F50_45B5_B7BB_9F1DC733C833_.wvu.PrintArea" localSheetId="7" hidden="1">'Attach 4 (A)'!$A$1:$E$26</definedName>
    <definedName name="Z_82C64B11_1F50_45B5_B7BB_9F1DC733C833_.wvu.PrintArea" localSheetId="8" hidden="1">'Attach 4 (B)'!$A$1:$E$25</definedName>
    <definedName name="Z_82C64B11_1F50_45B5_B7BB_9F1DC733C833_.wvu.PrintArea" localSheetId="9" hidden="1">'Attach 5'!$A$1:$E$28</definedName>
    <definedName name="Z_82C64B11_1F50_45B5_B7BB_9F1DC733C833_.wvu.PrintArea" localSheetId="12" hidden="1">'Attach 6'!$A$1:$E$27</definedName>
    <definedName name="Z_82C64B11_1F50_45B5_B7BB_9F1DC733C833_.wvu.PrintArea" localSheetId="13" hidden="1">'Attach 7'!$A$1:$E$28</definedName>
    <definedName name="Z_82C64B11_1F50_45B5_B7BB_9F1DC733C833_.wvu.PrintArea" localSheetId="14" hidden="1">'Attach 9'!$A$1:$E$52</definedName>
    <definedName name="Z_82C64B11_1F50_45B5_B7BB_9F1DC733C833_.wvu.PrintArea" localSheetId="28" hidden="1">'Bid Form 1st Envelope '!$A$1:$F$127</definedName>
    <definedName name="Z_82C64B11_1F50_45B5_B7BB_9F1DC733C833_.wvu.PrintArea" localSheetId="2" hidden="1">'Names of Bidder'!$B$1:$D$36</definedName>
    <definedName name="Z_82C64B11_1F50_45B5_B7BB_9F1DC733C833_.wvu.PrintTitles" localSheetId="17" hidden="1">'Attach 12'!#REF!</definedName>
    <definedName name="Z_82C64B11_1F50_45B5_B7BB_9F1DC733C833_.wvu.PrintTitles" localSheetId="14" hidden="1">'Attach 9'!$18:$18</definedName>
    <definedName name="Z_82C64B11_1F50_45B5_B7BB_9F1DC733C833_.wvu.Rows" localSheetId="17" hidden="1">'Attach 12'!#REF!,'Attach 12'!#REF!,'Attach 12'!#REF!,'Attach 12'!#REF!,'Attach 12'!#REF!</definedName>
    <definedName name="Z_82C64B11_1F50_45B5_B7BB_9F1DC733C833_.wvu.Rows" localSheetId="21" hidden="1">'Attach 15'!$15:$15</definedName>
    <definedName name="Z_82C64B11_1F50_45B5_B7BB_9F1DC733C833_.wvu.Rows" localSheetId="23" hidden="1">'Attach 17'!$26:$26,'Attach 17'!$32:$209</definedName>
    <definedName name="Z_82C64B11_1F50_45B5_B7BB_9F1DC733C833_.wvu.Rows" localSheetId="24" hidden="1">'Attach 18'!$13:$13</definedName>
    <definedName name="Z_82C64B11_1F50_45B5_B7BB_9F1DC733C833_.wvu.Rows" localSheetId="27" hidden="1">'Attach 19'!$13:$13,'Attach 19'!$20:$28</definedName>
    <definedName name="Z_82C64B11_1F50_45B5_B7BB_9F1DC733C833_.wvu.Rows" localSheetId="26" hidden="1">'Attach 25'!$12:$12,'Attach 25'!$19:$24</definedName>
    <definedName name="Z_82C64B11_1F50_45B5_B7BB_9F1DC733C833_.wvu.Rows" localSheetId="9" hidden="1">'Attach 5'!$4:$4</definedName>
    <definedName name="Z_82C64B11_1F50_45B5_B7BB_9F1DC733C833_.wvu.Rows" localSheetId="28" hidden="1">'Bid Form 1st Envelope '!$46:$46</definedName>
    <definedName name="Z_82C64B11_1F50_45B5_B7BB_9F1DC733C833_.wvu.Rows" localSheetId="2" hidden="1">'Names of Bidder'!$28:$30</definedName>
    <definedName name="Z_82E8A0F5_0020_4355_95CF_28601763A783_.wvu.Cols" localSheetId="21" hidden="1">'Attach 15'!$H:$H</definedName>
    <definedName name="Z_82E8A0F5_0020_4355_95CF_28601763A783_.wvu.Cols" localSheetId="9" hidden="1">'Attach 5'!$H:$H</definedName>
    <definedName name="Z_82E8A0F5_0020_4355_95CF_28601763A783_.wvu.Cols" localSheetId="12" hidden="1">'Attach 6'!$H:$H</definedName>
    <definedName name="Z_82E8A0F5_0020_4355_95CF_28601763A783_.wvu.PrintArea" localSheetId="15" hidden="1">'Attach 10'!$A$1:$E$22</definedName>
    <definedName name="Z_82E8A0F5_0020_4355_95CF_28601763A783_.wvu.PrintArea" localSheetId="16" hidden="1">'Attach 11'!$A$1:$E$28</definedName>
    <definedName name="Z_82E8A0F5_0020_4355_95CF_28601763A783_.wvu.PrintArea" localSheetId="17" hidden="1">'Attach 12'!$A$1:$E$158</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14-IP'!$A$8:$I$222</definedName>
    <definedName name="Z_82E8A0F5_0020_4355_95CF_28601763A783_.wvu.PrintArea" localSheetId="21" hidden="1">'Attach 15'!$A$1:$E$82</definedName>
    <definedName name="Z_82E8A0F5_0020_4355_95CF_28601763A783_.wvu.PrintArea" localSheetId="22" hidden="1">'Attach 16'!$A$1:$L$94</definedName>
    <definedName name="Z_82E8A0F5_0020_4355_95CF_28601763A783_.wvu.PrintArea" localSheetId="23" hidden="1">'Attach 17'!$A$1:$E$33</definedName>
    <definedName name="Z_82E8A0F5_0020_4355_95CF_28601763A783_.wvu.PrintArea" localSheetId="27" hidden="1">'Attach 19'!$A$1:$E$31</definedName>
    <definedName name="Z_82E8A0F5_0020_4355_95CF_28601763A783_.wvu.PrintArea" localSheetId="26" hidden="1">'Attach 25'!$A$1:$E$27</definedName>
    <definedName name="Z_82E8A0F5_0020_4355_95CF_28601763A783_.wvu.PrintArea" localSheetId="3" hidden="1">'Attach 3(JV)'!$A$1:$E$28</definedName>
    <definedName name="Z_82E8A0F5_0020_4355_95CF_28601763A783_.wvu.PrintArea" localSheetId="6" hidden="1">'Attach 4'!$A$1:$G$25</definedName>
    <definedName name="Z_82E8A0F5_0020_4355_95CF_28601763A783_.wvu.PrintArea" localSheetId="7" hidden="1">'Attach 4 (A)'!$A$1:$E$27</definedName>
    <definedName name="Z_82E8A0F5_0020_4355_95CF_28601763A783_.wvu.PrintArea" localSheetId="8" hidden="1">'Attach 4 (B)'!$A$1:$E$26</definedName>
    <definedName name="Z_82E8A0F5_0020_4355_95CF_28601763A783_.wvu.PrintArea" localSheetId="9" hidden="1">'Attach 5'!$A$1:$E$28</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9'!$A$1:$E$52</definedName>
    <definedName name="Z_82E8A0F5_0020_4355_95CF_28601763A783_.wvu.PrintArea" localSheetId="28" hidden="1">'Bid Form 1st Envelope '!$A$1:$J$125</definedName>
    <definedName name="Z_82E8A0F5_0020_4355_95CF_28601763A783_.wvu.PrintArea" localSheetId="2" hidden="1">'Names of Bidder'!$B$1:$D$36</definedName>
    <definedName name="Z_82E8A0F5_0020_4355_95CF_28601763A783_.wvu.PrintTitles" localSheetId="17" hidden="1">'Attach 12'!#REF!</definedName>
    <definedName name="Z_82E8A0F5_0020_4355_95CF_28601763A783_.wvu.PrintTitles" localSheetId="14" hidden="1">'Attach 9'!$18:$18</definedName>
    <definedName name="Z_82E8A0F5_0020_4355_95CF_28601763A783_.wvu.Rows" localSheetId="17" hidden="1">'Attach 12'!#REF!,'Attach 12'!#REF!,'Attach 12'!#REF!</definedName>
    <definedName name="Z_82E8A0F5_0020_4355_95CF_28601763A783_.wvu.Rows" localSheetId="21" hidden="1">'Attach 15'!$15:$15</definedName>
    <definedName name="Z_82E8A0F5_0020_4355_95CF_28601763A783_.wvu.Rows" localSheetId="23" hidden="1">'Attach 17'!$26:$26,'Attach 17'!$32:$209</definedName>
    <definedName name="Z_82E8A0F5_0020_4355_95CF_28601763A783_.wvu.Rows" localSheetId="27" hidden="1">'Attach 19'!$13:$13,'Attach 19'!$20:$28</definedName>
    <definedName name="Z_82E8A0F5_0020_4355_95CF_28601763A783_.wvu.Rows" localSheetId="26" hidden="1">'Attach 25'!$12:$12,'Attach 25'!$19:$24</definedName>
    <definedName name="Z_82E8A0F5_0020_4355_95CF_28601763A783_.wvu.Rows" localSheetId="9" hidden="1">'Attach 5'!$4:$4</definedName>
    <definedName name="Z_82E8A0F5_0020_4355_95CF_28601763A783_.wvu.Rows" localSheetId="2" hidden="1">'Names of Bidder'!$28:$30</definedName>
    <definedName name="Z_84C4A003_FCD5_4B4F_B190_62B2B742F681_.wvu.Cols" localSheetId="4" hidden="1">'Attach-3 (QR)'!$N:$O</definedName>
    <definedName name="Z_84C4A003_FCD5_4B4F_B190_62B2B742F681_.wvu.PrintArea" localSheetId="4" hidden="1">'Attach-3 (QR)'!$A$1:$I$341</definedName>
    <definedName name="Z_84C4A003_FCD5_4B4F_B190_62B2B742F681_.wvu.Rows" localSheetId="4" hidden="1">'Attach-3 (QR)'!$57:$57,'Attach-3 (QR)'!#REF!,'Attach-3 (QR)'!#REF!,'Attach-3 (QR)'!$160:$160,'Attach-3 (QR)'!#REF!,'Attach-3 (QR)'!$166:$167,'Attach-3 (QR)'!#REF!,'Attach-3 (QR)'!$218:$220,'Attach-3 (QR)'!$239:$278,'Attach-3 (QR)'!$282:$290,'Attach-3 (QR)'!$306:$316</definedName>
    <definedName name="Z_87612620_3630_456B_A735_C29A43561018_.wvu.Cols" localSheetId="5" hidden="1">'Attach QR'!$J:$L,'Attach QR'!$R:$S,'Attach QR'!$U:$AW</definedName>
    <definedName name="Z_87612620_3630_456B_A735_C29A43561018_.wvu.PrintArea" localSheetId="5" hidden="1">'Attach QR'!$A$1:$I$482</definedName>
    <definedName name="Z_87612620_3630_456B_A735_C29A43561018_.wvu.Rows" localSheetId="5" hidden="1">'Attach QR'!$33:$36,'Attach QR'!$58:$96,'Attach QR'!$98:$101,'Attach QR'!$121:$124,'Attach QR'!$162:$166,'Attach QR'!$174:$209,'Attach QR'!$211:$214,'Attach QR'!$254:$259,'Attach QR'!$266:$301,'Attach QR'!$304:$328,'Attach QR'!$338:$338,'Attach QR'!$345:$361,'Attach QR'!$364:$364,'Attach QR'!$372:$439,'Attach QR'!$441:$442,'Attach QR'!$445:$447,'Attach QR'!$451:$454</definedName>
    <definedName name="Z_89D1B684_1876_468F_8D99_45DA6BBF39C7_.wvu.Cols" localSheetId="5" hidden="1">'Attach QR'!$J:$L,'Attach QR'!$R:$S,'Attach QR'!$U:$AW</definedName>
    <definedName name="Z_89D1B684_1876_468F_8D99_45DA6BBF39C7_.wvu.PrintArea" localSheetId="5" hidden="1">'Attach QR'!$A$1:$I$482</definedName>
    <definedName name="Z_89D1B684_1876_468F_8D99_45DA6BBF39C7_.wvu.Rows" localSheetId="5" hidden="1">'Attach QR'!$33:$36,'Attach QR'!$58:$96,'Attach QR'!$98:$101,'Attach QR'!$121:$124,'Attach QR'!$162:$166,'Attach QR'!$174:$209,'Attach QR'!$254:$259,'Attach QR'!$266:$301,'Attach QR'!$304:$324,'Attach QR'!$338:$339,'Attach QR'!$345:$361,'Attach QR'!$372:$441,'Attach QR'!$445:$447,'Attach QR'!$451:$454</definedName>
    <definedName name="Z_8CF338B0_8CA3_4AF4_816D_CB7A6D8E33BC_.wvu.Cols" localSheetId="17" hidden="1">'Attach 12'!$G:$I</definedName>
    <definedName name="Z_8CF338B0_8CA3_4AF4_816D_CB7A6D8E33BC_.wvu.Cols" localSheetId="21" hidden="1">'Attach 15'!$F:$F,'Attach 15'!$H:$H</definedName>
    <definedName name="Z_8CF338B0_8CA3_4AF4_816D_CB7A6D8E33BC_.wvu.Cols" localSheetId="3" hidden="1">'Attach 3(JV)'!$F:$F</definedName>
    <definedName name="Z_8CF338B0_8CA3_4AF4_816D_CB7A6D8E33BC_.wvu.Cols" localSheetId="9" hidden="1">'Attach 5'!$H:$H</definedName>
    <definedName name="Z_8CF338B0_8CA3_4AF4_816D_CB7A6D8E33BC_.wvu.Cols" localSheetId="12" hidden="1">'Attach 6'!$H:$H</definedName>
    <definedName name="Z_8CF338B0_8CA3_4AF4_816D_CB7A6D8E33BC_.wvu.Cols" localSheetId="2" hidden="1">'Names of Bidder'!$F:$G,'Names of Bidder'!$I:$I</definedName>
    <definedName name="Z_8CF338B0_8CA3_4AF4_816D_CB7A6D8E33BC_.wvu.PrintArea" localSheetId="15" hidden="1">'Attach 10'!$A$1:$E$20</definedName>
    <definedName name="Z_8CF338B0_8CA3_4AF4_816D_CB7A6D8E33BC_.wvu.PrintArea" localSheetId="16" hidden="1">'Attach 11'!$A$1:$E$28</definedName>
    <definedName name="Z_8CF338B0_8CA3_4AF4_816D_CB7A6D8E33BC_.wvu.PrintArea" localSheetId="17" hidden="1">'Attach 12'!$A$1:$E$157</definedName>
    <definedName name="Z_8CF338B0_8CA3_4AF4_816D_CB7A6D8E33BC_.wvu.PrintArea" localSheetId="18" hidden="1">'Attach 13'!$A$1:$E$27</definedName>
    <definedName name="Z_8CF338B0_8CA3_4AF4_816D_CB7A6D8E33BC_.wvu.PrintArea" localSheetId="19" hidden="1">'Attach 14'!$A$1:$E$29</definedName>
    <definedName name="Z_8CF338B0_8CA3_4AF4_816D_CB7A6D8E33BC_.wvu.PrintArea" localSheetId="20" hidden="1">'Attach 14-IP'!$A$8:$I$222</definedName>
    <definedName name="Z_8CF338B0_8CA3_4AF4_816D_CB7A6D8E33BC_.wvu.PrintArea" localSheetId="21" hidden="1">'Attach 15'!$A$1:$E$82</definedName>
    <definedName name="Z_8CF338B0_8CA3_4AF4_816D_CB7A6D8E33BC_.wvu.PrintArea" localSheetId="22" hidden="1">'Attach 16'!$A$1:$L$94</definedName>
    <definedName name="Z_8CF338B0_8CA3_4AF4_816D_CB7A6D8E33BC_.wvu.PrintArea" localSheetId="23" hidden="1">'Attach 17'!$A$1:$E$30</definedName>
    <definedName name="Z_8CF338B0_8CA3_4AF4_816D_CB7A6D8E33BC_.wvu.PrintArea" localSheetId="24" hidden="1">'Attach 18'!$A$1:$E$31</definedName>
    <definedName name="Z_8CF338B0_8CA3_4AF4_816D_CB7A6D8E33BC_.wvu.PrintArea" localSheetId="27" hidden="1">'Attach 19'!$A$1:$E$31</definedName>
    <definedName name="Z_8CF338B0_8CA3_4AF4_816D_CB7A6D8E33BC_.wvu.PrintArea" localSheetId="26" hidden="1">'Attach 25'!$A$1:$E$27</definedName>
    <definedName name="Z_8CF338B0_8CA3_4AF4_816D_CB7A6D8E33BC_.wvu.PrintArea" localSheetId="3" hidden="1">'Attach 3(JV)'!$A$1:$E$26</definedName>
    <definedName name="Z_8CF338B0_8CA3_4AF4_816D_CB7A6D8E33BC_.wvu.PrintArea" localSheetId="6" hidden="1">'Attach 4'!$A$1:$E$24</definedName>
    <definedName name="Z_8CF338B0_8CA3_4AF4_816D_CB7A6D8E33BC_.wvu.PrintArea" localSheetId="7" hidden="1">'Attach 4 (A)'!$A$1:$E$26</definedName>
    <definedName name="Z_8CF338B0_8CA3_4AF4_816D_CB7A6D8E33BC_.wvu.PrintArea" localSheetId="8" hidden="1">'Attach 4 (B)'!$A$1:$E$25</definedName>
    <definedName name="Z_8CF338B0_8CA3_4AF4_816D_CB7A6D8E33BC_.wvu.PrintArea" localSheetId="9" hidden="1">'Attach 5'!$A$1:$E$28</definedName>
    <definedName name="Z_8CF338B0_8CA3_4AF4_816D_CB7A6D8E33BC_.wvu.PrintArea" localSheetId="10" hidden="1">'Attach 5A'!$A$1:$E$29</definedName>
    <definedName name="Z_8CF338B0_8CA3_4AF4_816D_CB7A6D8E33BC_.wvu.PrintArea" localSheetId="11" hidden="1">'Attach 5B'!$A$1:$E$28</definedName>
    <definedName name="Z_8CF338B0_8CA3_4AF4_816D_CB7A6D8E33BC_.wvu.PrintArea" localSheetId="12" hidden="1">'Attach 6'!$A$1:$E$27</definedName>
    <definedName name="Z_8CF338B0_8CA3_4AF4_816D_CB7A6D8E33BC_.wvu.PrintArea" localSheetId="13" hidden="1">'Attach 7'!$A$1:$E$28</definedName>
    <definedName name="Z_8CF338B0_8CA3_4AF4_816D_CB7A6D8E33BC_.wvu.PrintArea" localSheetId="14" hidden="1">'Attach 9'!$A$1:$E$52</definedName>
    <definedName name="Z_8CF338B0_8CA3_4AF4_816D_CB7A6D8E33BC_.wvu.PrintArea" localSheetId="25" hidden="1">'Attach-20'!$A$1:$E$36</definedName>
    <definedName name="Z_8CF338B0_8CA3_4AF4_816D_CB7A6D8E33BC_.wvu.PrintArea" localSheetId="4" hidden="1">'Attach-3 (QR)'!$A$1:$I$340</definedName>
    <definedName name="Z_8CF338B0_8CA3_4AF4_816D_CB7A6D8E33BC_.wvu.PrintArea" localSheetId="28" hidden="1">'Bid Form 1st Envelope '!$A$1:$F$127</definedName>
    <definedName name="Z_8CF338B0_8CA3_4AF4_816D_CB7A6D8E33BC_.wvu.PrintArea" localSheetId="2" hidden="1">'Names of Bidder'!$B$1:$D$36</definedName>
    <definedName name="Z_8CF338B0_8CA3_4AF4_816D_CB7A6D8E33BC_.wvu.PrintTitles" localSheetId="17" hidden="1">'Attach 12'!#REF!</definedName>
    <definedName name="Z_8CF338B0_8CA3_4AF4_816D_CB7A6D8E33BC_.wvu.PrintTitles" localSheetId="14" hidden="1">'Attach 9'!$18:$18</definedName>
    <definedName name="Z_8CF338B0_8CA3_4AF4_816D_CB7A6D8E33BC_.wvu.Rows" localSheetId="16" hidden="1">'Attach 11'!$29:$85</definedName>
    <definedName name="Z_8CF338B0_8CA3_4AF4_816D_CB7A6D8E33BC_.wvu.Rows" localSheetId="17" hidden="1">'Attach 12'!#REF!,'Attach 12'!$113:$152</definedName>
    <definedName name="Z_8CF338B0_8CA3_4AF4_816D_CB7A6D8E33BC_.wvu.Rows" localSheetId="21" hidden="1">'Attach 15'!$15:$15</definedName>
    <definedName name="Z_8CF338B0_8CA3_4AF4_816D_CB7A6D8E33BC_.wvu.Rows" localSheetId="22" hidden="1">'Attach 16'!$89:$92</definedName>
    <definedName name="Z_8CF338B0_8CA3_4AF4_816D_CB7A6D8E33BC_.wvu.Rows" localSheetId="23" hidden="1">'Attach 17'!$26:$26,'Attach 17'!$32:$209</definedName>
    <definedName name="Z_8CF338B0_8CA3_4AF4_816D_CB7A6D8E33BC_.wvu.Rows" localSheetId="24" hidden="1">'Attach 18'!$13:$13</definedName>
    <definedName name="Z_8CF338B0_8CA3_4AF4_816D_CB7A6D8E33BC_.wvu.Rows" localSheetId="27" hidden="1">'Attach 19'!$13:$13,'Attach 19'!$20:$28</definedName>
    <definedName name="Z_8CF338B0_8CA3_4AF4_816D_CB7A6D8E33BC_.wvu.Rows" localSheetId="26" hidden="1">'Attach 25'!$12:$12,'Attach 25'!$19:$24</definedName>
    <definedName name="Z_8CF338B0_8CA3_4AF4_816D_CB7A6D8E33BC_.wvu.Rows" localSheetId="9" hidden="1">'Attach 5'!$4:$4</definedName>
    <definedName name="Z_8CF338B0_8CA3_4AF4_816D_CB7A6D8E33BC_.wvu.Rows" localSheetId="25" hidden="1">'Attach-20'!$13:$13</definedName>
    <definedName name="Z_8CF338B0_8CA3_4AF4_816D_CB7A6D8E33BC_.wvu.Rows" localSheetId="4" hidden="1">'Attach-3 (QR)'!$85:$85,'Attach-3 (QR)'!$144:$151,'Attach-3 (QR)'!$240:$277</definedName>
    <definedName name="Z_8CF338B0_8CA3_4AF4_816D_CB7A6D8E33BC_.wvu.Rows" localSheetId="2" hidden="1">'Names of Bidder'!$11:$11,'Names of Bidder'!$28:$30</definedName>
    <definedName name="Z_8E7B022F_1113_4BA2_B2BA_8EDBE02A2557_.wvu.PrintArea" localSheetId="15" hidden="1">'Attach 10'!$A$1:$E$22</definedName>
    <definedName name="Z_8E7B022F_1113_4BA2_B2BA_8EDBE02A2557_.wvu.PrintArea" localSheetId="16" hidden="1">'Attach 11'!$A$1:$E$84</definedName>
    <definedName name="Z_8E7B022F_1113_4BA2_B2BA_8EDBE02A2557_.wvu.PrintArea" localSheetId="17" hidden="1">'Attach 12'!$A$1:$E$158</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15'!$A$1:$E$83</definedName>
    <definedName name="Z_8E7B022F_1113_4BA2_B2BA_8EDBE02A2557_.wvu.PrintArea" localSheetId="22" hidden="1">'Attach 16'!$A$1:$L$94</definedName>
    <definedName name="Z_8E7B022F_1113_4BA2_B2BA_8EDBE02A2557_.wvu.PrintArea" localSheetId="27" hidden="1">'Attach 19'!$A$1:$E$35</definedName>
    <definedName name="Z_8E7B022F_1113_4BA2_B2BA_8EDBE02A2557_.wvu.PrintArea" localSheetId="26" hidden="1">'Attach 25'!$A$1:$E$31</definedName>
    <definedName name="Z_8E7B022F_1113_4BA2_B2BA_8EDBE02A2557_.wvu.PrintArea" localSheetId="3" hidden="1">'Attach 3(JV)'!$A$1:$E$28</definedName>
    <definedName name="Z_8E7B022F_1113_4BA2_B2BA_8EDBE02A2557_.wvu.PrintArea" localSheetId="6" hidden="1">'Attach 4'!$A$1:$E$25</definedName>
    <definedName name="Z_8E7B022F_1113_4BA2_B2BA_8EDBE02A2557_.wvu.PrintArea" localSheetId="7" hidden="1">'Attach 4 (A)'!$A$1:$E$27</definedName>
    <definedName name="Z_8E7B022F_1113_4BA2_B2BA_8EDBE02A2557_.wvu.PrintArea" localSheetId="8" hidden="1">'Attach 4 (B)'!$A$1:$E$26</definedName>
    <definedName name="Z_8E7B022F_1113_4BA2_B2BA_8EDBE02A2557_.wvu.PrintArea" localSheetId="9" hidden="1">'Attach 5'!$A$1:$E$29</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9'!$A$1:$E$58</definedName>
    <definedName name="Z_8E7B022F_1113_4BA2_B2BA_8EDBE02A2557_.wvu.PrintArea" localSheetId="28" hidden="1">'Bid Form 1st Envelope '!$A$1:$F$127</definedName>
    <definedName name="Z_8E7B022F_1113_4BA2_B2BA_8EDBE02A2557_.wvu.PrintArea" localSheetId="2" hidden="1">'Names of Bidder'!$B$1:$D$36</definedName>
    <definedName name="Z_8E7B022F_1113_4BA2_B2BA_8EDBE02A2557_.wvu.PrintTitles" localSheetId="17" hidden="1">'Attach 12'!#REF!</definedName>
    <definedName name="Z_8E7B022F_1113_4BA2_B2BA_8EDBE02A2557_.wvu.PrintTitles" localSheetId="14" hidden="1">'Attach 9'!$18:$18</definedName>
    <definedName name="Z_955D6481_897E_48CA_BB0D_D704C8664312_.wvu.Cols" localSheetId="5" hidden="1">'Attach QR'!$J:$L,'Attach QR'!$R:$S,'Attach QR'!$U:$AW</definedName>
    <definedName name="Z_955D6481_897E_48CA_BB0D_D704C8664312_.wvu.PrintArea" localSheetId="5" hidden="1">'Attach QR'!$A$1:$I$482</definedName>
    <definedName name="Z_955D6481_897E_48CA_BB0D_D704C8664312_.wvu.Rows" localSheetId="5" hidden="1">'Attach QR'!$33:$36,'Attach QR'!$58:$96,'Attach QR'!$98:$101,'Attach QR'!$121:$124,'Attach QR'!$162:$166,'Attach QR'!$174:$209,'Attach QR'!$211:$214,'Attach QR'!$254:$259,'Attach QR'!$266:$301,'Attach QR'!$304:$328,'Attach QR'!$338:$338,'Attach QR'!$345:$361,'Attach QR'!$372:$439,'Attach QR'!$441:$442,'Attach QR'!$445:$447,'Attach QR'!$451:$454</definedName>
    <definedName name="Z_9E565B0E_8A1D_4C38_9278_F5233F8D5014_.wvu.Cols" localSheetId="5" hidden="1">'Attach QR'!$J:$L,'Attach QR'!$R:$S,'Attach QR'!$U:$AW</definedName>
    <definedName name="Z_9E565B0E_8A1D_4C38_9278_F5233F8D5014_.wvu.PrintArea" localSheetId="5" hidden="1">'Attach QR'!$A$1:$I$483</definedName>
    <definedName name="Z_9E565B0E_8A1D_4C38_9278_F5233F8D5014_.wvu.Rows" localSheetId="5" hidden="1">'Attach QR'!$30:$32,'Attach QR'!$58:$96,'Attach QR'!$98:$101,'Attach QR'!$121:$124,'Attach QR'!$162:$166,'Attach QR'!$174:$209,'Attach QR'!$254:$259,'Attach QR'!$266:$301,'Attach QR'!$304:$324,'Attach QR'!$338:$338,'Attach QR'!$345:$361,'Attach QR'!$372:$441,'Attach QR'!$445:$447,'Attach QR'!$476:$480</definedName>
    <definedName name="Z_9F8CD454_46B1_47B9_9F5F_73ED69AC40D4_.wvu.Cols" localSheetId="4" hidden="1">'Attach-3 (QR)'!$N:$O</definedName>
    <definedName name="Z_9F8CD454_46B1_47B9_9F5F_73ED69AC40D4_.wvu.PrintArea" localSheetId="4" hidden="1">'Attach-3 (QR)'!$A$1:$I$341</definedName>
    <definedName name="Z_9F8CD454_46B1_47B9_9F5F_73ED69AC40D4_.wvu.Rows" localSheetId="4" hidden="1">'Attach-3 (QR)'!#REF!,'Attach-3 (QR)'!#REF!,'Attach-3 (QR)'!$160:$160,'Attach-3 (QR)'!$164:$164,'Attach-3 (QR)'!$166:$167,'Attach-3 (QR)'!#REF!,'Attach-3 (QR)'!$218:$220,'Attach-3 (QR)'!$247:$277,'Attach-3 (QR)'!$282:$290</definedName>
    <definedName name="Z_A317F5C2_E44F_4A46_8833_2AE6CAE06F6E_.wvu.Cols" localSheetId="4" hidden="1">'Attach-3 (QR)'!$N:$O</definedName>
    <definedName name="Z_A317F5C2_E44F_4A46_8833_2AE6CAE06F6E_.wvu.PrintArea" localSheetId="4" hidden="1">'Attach-3 (QR)'!$A$1:$I$341</definedName>
    <definedName name="Z_A317F5C2_E44F_4A46_8833_2AE6CAE06F6E_.wvu.Rows" localSheetId="4" hidden="1">'Attach-3 (QR)'!#REF!,'Attach-3 (QR)'!#REF!,'Attach-3 (QR)'!#REF!,'Attach-3 (QR)'!$218:$220</definedName>
    <definedName name="Z_A3F641DF_CF1D_48E3_AFDC_E52726A449CB_.wvu.PrintArea" localSheetId="15" hidden="1">'Attach 10'!$A$1:$E$23</definedName>
    <definedName name="Z_A3F641DF_CF1D_48E3_AFDC_E52726A449CB_.wvu.PrintArea" localSheetId="16" hidden="1">'Attach 11'!$A$1:$E$84</definedName>
    <definedName name="Z_A3F641DF_CF1D_48E3_AFDC_E52726A449CB_.wvu.PrintArea" localSheetId="17" hidden="1">'Attach 12'!$A$1:$E$158</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15'!$A$1:$E$84</definedName>
    <definedName name="Z_A3F641DF_CF1D_48E3_AFDC_E52726A449CB_.wvu.PrintArea" localSheetId="22" hidden="1">'Attach 16'!$A$1:$L$94</definedName>
    <definedName name="Z_A3F641DF_CF1D_48E3_AFDC_E52726A449CB_.wvu.PrintArea" localSheetId="27" hidden="1">'Attach 19'!$A$1:$E$35</definedName>
    <definedName name="Z_A3F641DF_CF1D_48E3_AFDC_E52726A449CB_.wvu.PrintArea" localSheetId="26" hidden="1">'Attach 25'!$A$1:$E$31</definedName>
    <definedName name="Z_A3F641DF_CF1D_48E3_AFDC_E52726A449CB_.wvu.PrintArea" localSheetId="3" hidden="1">'Attach 3(JV)'!$A$1:$E$28</definedName>
    <definedName name="Z_A3F641DF_CF1D_48E3_AFDC_E52726A449CB_.wvu.PrintArea" localSheetId="6" hidden="1">'Attach 4'!$A$1:$E$24</definedName>
    <definedName name="Z_A3F641DF_CF1D_48E3_AFDC_E52726A449CB_.wvu.PrintArea" localSheetId="7" hidden="1">'Attach 4 (A)'!$A$1:$E$27</definedName>
    <definedName name="Z_A3F641DF_CF1D_48E3_AFDC_E52726A449CB_.wvu.PrintArea" localSheetId="8" hidden="1">'Attach 4 (B)'!$A$1:$E$26</definedName>
    <definedName name="Z_A3F641DF_CF1D_48E3_AFDC_E52726A449CB_.wvu.PrintArea" localSheetId="9" hidden="1">'Attach 5'!$A$1:$E$28</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9'!$A$1:$E$58</definedName>
    <definedName name="Z_A3F641DF_CF1D_48E3_AFDC_E52726A449CB_.wvu.PrintArea" localSheetId="28" hidden="1">'Bid Form 1st Envelope '!$A$1:$F$127</definedName>
    <definedName name="Z_A3F641DF_CF1D_48E3_AFDC_E52726A449CB_.wvu.PrintArea" localSheetId="2" hidden="1">'Names of Bidder'!$B$1:$D$36</definedName>
    <definedName name="Z_A3F641DF_CF1D_48E3_AFDC_E52726A449CB_.wvu.PrintTitles" localSheetId="17" hidden="1">'Attach 12'!#REF!</definedName>
    <definedName name="Z_A3F641DF_CF1D_48E3_AFDC_E52726A449CB_.wvu.PrintTitles" localSheetId="14" hidden="1">'Attach 9'!$18:$18</definedName>
    <definedName name="Z_A667ED77_8424_4D1C_8A46_14ECA26AEC7D_.wvu.Cols" localSheetId="5" hidden="1">'Attach QR'!$J:$L,'Attach QR'!$R:$S,'Attach QR'!$U:$AW</definedName>
    <definedName name="Z_A667ED77_8424_4D1C_8A46_14ECA26AEC7D_.wvu.PrintArea" localSheetId="5" hidden="1">'Attach QR'!$A$1:$I$483</definedName>
    <definedName name="Z_A667ED77_8424_4D1C_8A46_14ECA26AEC7D_.wvu.Rows" localSheetId="5" hidden="1">'Attach QR'!$30:$32,'Attach QR'!$58:$96,'Attach QR'!$98:$101,'Attach QR'!$121:$124,'Attach QR'!$162:$166,'Attach QR'!$174:$209,'Attach QR'!$254:$259,'Attach QR'!$266:$301,'Attach QR'!$373:$398,'Attach QR'!$405:$441,'Attach QR'!$445:$447,'Attach QR'!$471:$480</definedName>
    <definedName name="Z_A966316B_6DBC_467B_B4AD_0F6D41569056_.wvu.Cols" localSheetId="5" hidden="1">'Attach QR'!$J:$L,'Attach QR'!$R:$S,'Attach QR'!$U:$AW</definedName>
    <definedName name="Z_A966316B_6DBC_467B_B4AD_0F6D41569056_.wvu.PrintArea" localSheetId="5" hidden="1">'Attach QR'!$A$1:$I$482</definedName>
    <definedName name="Z_A966316B_6DBC_467B_B4AD_0F6D41569056_.wvu.Rows" localSheetId="5" hidden="1">'Attach QR'!$33:$36,'Attach QR'!$58:$96,'Attach QR'!$98:$101,'Attach QR'!$121:$124,'Attach QR'!$162:$166,'Attach QR'!$174:$209,'Attach QR'!$211:$214,'Attach QR'!$254:$259,'Attach QR'!$266:$301,'Attach QR'!$304:$328,'Attach QR'!$338:$338,'Attach QR'!$345:$361,'Attach QR'!$372:$439,'Attach QR'!$445:$447,'Attach QR'!$451:$454</definedName>
    <definedName name="Z_AA750348_930C_43DE_ADD0_8D60980F5013_.wvu.Cols" localSheetId="17" hidden="1">'Attach 12'!$G:$I</definedName>
    <definedName name="Z_AA750348_930C_43DE_ADD0_8D60980F5013_.wvu.Cols" localSheetId="21" hidden="1">'Attach 15'!$H:$H</definedName>
    <definedName name="Z_AA750348_930C_43DE_ADD0_8D60980F5013_.wvu.Cols" localSheetId="9" hidden="1">'Attach 5'!$H:$H</definedName>
    <definedName name="Z_AA750348_930C_43DE_ADD0_8D60980F5013_.wvu.Cols" localSheetId="12" hidden="1">'Attach 6'!$H:$H</definedName>
    <definedName name="Z_AA750348_930C_43DE_ADD0_8D60980F5013_.wvu.PrintArea" localSheetId="15" hidden="1">'Attach 10'!$A$1:$E$20</definedName>
    <definedName name="Z_AA750348_930C_43DE_ADD0_8D60980F5013_.wvu.PrintArea" localSheetId="16" hidden="1">'Attach 11'!$A$1:$E$28</definedName>
    <definedName name="Z_AA750348_930C_43DE_ADD0_8D60980F5013_.wvu.PrintArea" localSheetId="17" hidden="1">'Attach 12'!$A$1:$E$158</definedName>
    <definedName name="Z_AA750348_930C_43DE_ADD0_8D60980F5013_.wvu.PrintArea" localSheetId="18" hidden="1">'Attach 13'!$A$1:$E$27</definedName>
    <definedName name="Z_AA750348_930C_43DE_ADD0_8D60980F5013_.wvu.PrintArea" localSheetId="19" hidden="1">'Attach 14'!$A$1:$E$29</definedName>
    <definedName name="Z_AA750348_930C_43DE_ADD0_8D60980F5013_.wvu.PrintArea" localSheetId="20" hidden="1">'Attach 14-IP'!$A$8:$I$222</definedName>
    <definedName name="Z_AA750348_930C_43DE_ADD0_8D60980F5013_.wvu.PrintArea" localSheetId="21" hidden="1">'Attach 15'!$A$1:$E$82</definedName>
    <definedName name="Z_AA750348_930C_43DE_ADD0_8D60980F5013_.wvu.PrintArea" localSheetId="22" hidden="1">'Attach 16'!$A$1:$L$94</definedName>
    <definedName name="Z_AA750348_930C_43DE_ADD0_8D60980F5013_.wvu.PrintArea" localSheetId="23" hidden="1">'Attach 17'!$A$1:$E$30</definedName>
    <definedName name="Z_AA750348_930C_43DE_ADD0_8D60980F5013_.wvu.PrintArea" localSheetId="24" hidden="1">'Attach 18'!$A$1:$E$31</definedName>
    <definedName name="Z_AA750348_930C_43DE_ADD0_8D60980F5013_.wvu.PrintArea" localSheetId="27" hidden="1">'Attach 19'!$A$1:$E$31</definedName>
    <definedName name="Z_AA750348_930C_43DE_ADD0_8D60980F5013_.wvu.PrintArea" localSheetId="26" hidden="1">'Attach 25'!$A$1:$E$27</definedName>
    <definedName name="Z_AA750348_930C_43DE_ADD0_8D60980F5013_.wvu.PrintArea" localSheetId="3" hidden="1">'Attach 3(JV)'!$A$1:$E$26</definedName>
    <definedName name="Z_AA750348_930C_43DE_ADD0_8D60980F5013_.wvu.PrintArea" localSheetId="6" hidden="1">'Attach 4'!$A$1:$E$24</definedName>
    <definedName name="Z_AA750348_930C_43DE_ADD0_8D60980F5013_.wvu.PrintArea" localSheetId="7" hidden="1">'Attach 4 (A)'!$A$1:$E$26</definedName>
    <definedName name="Z_AA750348_930C_43DE_ADD0_8D60980F5013_.wvu.PrintArea" localSheetId="8" hidden="1">'Attach 4 (B)'!$A$1:$E$25</definedName>
    <definedName name="Z_AA750348_930C_43DE_ADD0_8D60980F5013_.wvu.PrintArea" localSheetId="9" hidden="1">'Attach 5'!$A$1:$E$28</definedName>
    <definedName name="Z_AA750348_930C_43DE_ADD0_8D60980F5013_.wvu.PrintArea" localSheetId="10" hidden="1">'Attach 5A'!$A$1:$E$29</definedName>
    <definedName name="Z_AA750348_930C_43DE_ADD0_8D60980F5013_.wvu.PrintArea" localSheetId="11" hidden="1">'Attach 5B'!$A$1:$E$28</definedName>
    <definedName name="Z_AA750348_930C_43DE_ADD0_8D60980F5013_.wvu.PrintArea" localSheetId="12" hidden="1">'Attach 6'!$A$1:$E$27</definedName>
    <definedName name="Z_AA750348_930C_43DE_ADD0_8D60980F5013_.wvu.PrintArea" localSheetId="13" hidden="1">'Attach 7'!$A$1:$E$28</definedName>
    <definedName name="Z_AA750348_930C_43DE_ADD0_8D60980F5013_.wvu.PrintArea" localSheetId="14" hidden="1">'Attach 9'!$A$1:$E$52</definedName>
    <definedName name="Z_AA750348_930C_43DE_ADD0_8D60980F5013_.wvu.PrintArea" localSheetId="25" hidden="1">'Attach-20'!$A$1:$E$36</definedName>
    <definedName name="Z_AA750348_930C_43DE_ADD0_8D60980F5013_.wvu.PrintArea" localSheetId="28" hidden="1">'Bid Form 1st Envelope '!$A$1:$F$127</definedName>
    <definedName name="Z_AA750348_930C_43DE_ADD0_8D60980F5013_.wvu.PrintArea" localSheetId="2" hidden="1">'Names of Bidder'!$B$1:$D$36</definedName>
    <definedName name="Z_AA750348_930C_43DE_ADD0_8D60980F5013_.wvu.PrintTitles" localSheetId="17" hidden="1">'Attach 12'!#REF!</definedName>
    <definedName name="Z_AA750348_930C_43DE_ADD0_8D60980F5013_.wvu.PrintTitles" localSheetId="14" hidden="1">'Attach 9'!$18:$18</definedName>
    <definedName name="Z_AA750348_930C_43DE_ADD0_8D60980F5013_.wvu.Rows" localSheetId="16" hidden="1">'Attach 11'!$29:$85</definedName>
    <definedName name="Z_AA750348_930C_43DE_ADD0_8D60980F5013_.wvu.Rows" localSheetId="17" hidden="1">'Attach 12'!#REF!,'Attach 12'!#REF!,'Attach 12'!#REF!,'Attach 12'!#REF!,'Attach 12'!#REF!</definedName>
    <definedName name="Z_AA750348_930C_43DE_ADD0_8D60980F5013_.wvu.Rows" localSheetId="21" hidden="1">'Attach 15'!$15:$15</definedName>
    <definedName name="Z_AA750348_930C_43DE_ADD0_8D60980F5013_.wvu.Rows" localSheetId="23" hidden="1">'Attach 17'!$26:$26,'Attach 17'!$32:$209</definedName>
    <definedName name="Z_AA750348_930C_43DE_ADD0_8D60980F5013_.wvu.Rows" localSheetId="24" hidden="1">'Attach 18'!$13:$13</definedName>
    <definedName name="Z_AA750348_930C_43DE_ADD0_8D60980F5013_.wvu.Rows" localSheetId="27" hidden="1">'Attach 19'!$13:$13,'Attach 19'!$20:$28</definedName>
    <definedName name="Z_AA750348_930C_43DE_ADD0_8D60980F5013_.wvu.Rows" localSheetId="26" hidden="1">'Attach 25'!$12:$12,'Attach 25'!$19:$24</definedName>
    <definedName name="Z_AA750348_930C_43DE_ADD0_8D60980F5013_.wvu.Rows" localSheetId="9" hidden="1">'Attach 5'!$4:$4</definedName>
    <definedName name="Z_AA750348_930C_43DE_ADD0_8D60980F5013_.wvu.Rows" localSheetId="25" hidden="1">'Attach-20'!$13:$13</definedName>
    <definedName name="Z_AA750348_930C_43DE_ADD0_8D60980F5013_.wvu.Rows" localSheetId="2" hidden="1">'Names of Bidder'!$28:$30</definedName>
    <definedName name="Z_AF19F13B_761B_48FB_A70F_9439A4D7530B_.wvu.Cols" localSheetId="4" hidden="1">'Attach-3 (QR)'!$N:$O</definedName>
    <definedName name="Z_AF19F13B_761B_48FB_A70F_9439A4D7530B_.wvu.PrintArea" localSheetId="4" hidden="1">'Attach-3 (QR)'!$A$1:$I$341</definedName>
    <definedName name="Z_AF19F13B_761B_48FB_A70F_9439A4D7530B_.wvu.Rows" localSheetId="4" hidden="1">'Attach-3 (QR)'!#REF!,'Attach-3 (QR)'!$160:$160,'Attach-3 (QR)'!#REF!,'Attach-3 (QR)'!$167:$167,'Attach-3 (QR)'!$218:$220,'Attach-3 (QR)'!$247:$277,'Attach-3 (QR)'!$288:$290</definedName>
    <definedName name="Z_B07CB001_8FAF_40AD_8AD5_A65A64B33B35_.wvu.Cols" localSheetId="17" hidden="1">'Attach 12'!$G:$I</definedName>
    <definedName name="Z_B07CB001_8FAF_40AD_8AD5_A65A64B33B35_.wvu.Cols" localSheetId="21" hidden="1">'Attach 15'!$F:$F,'Attach 15'!$H:$H</definedName>
    <definedName name="Z_B07CB001_8FAF_40AD_8AD5_A65A64B33B35_.wvu.Cols" localSheetId="3" hidden="1">'Attach 3(JV)'!$F:$F</definedName>
    <definedName name="Z_B07CB001_8FAF_40AD_8AD5_A65A64B33B35_.wvu.Cols" localSheetId="9" hidden="1">'Attach 5'!$H:$H</definedName>
    <definedName name="Z_B07CB001_8FAF_40AD_8AD5_A65A64B33B35_.wvu.Cols" localSheetId="12" hidden="1">'Attach 6'!$H:$H</definedName>
    <definedName name="Z_B07CB001_8FAF_40AD_8AD5_A65A64B33B35_.wvu.Cols" localSheetId="2" hidden="1">'Names of Bidder'!$F:$G,'Names of Bidder'!$I:$I</definedName>
    <definedName name="Z_B07CB001_8FAF_40AD_8AD5_A65A64B33B35_.wvu.PrintArea" localSheetId="15" hidden="1">'Attach 10'!$A$1:$E$20</definedName>
    <definedName name="Z_B07CB001_8FAF_40AD_8AD5_A65A64B33B35_.wvu.PrintArea" localSheetId="16" hidden="1">'Attach 11'!$A$1:$E$28</definedName>
    <definedName name="Z_B07CB001_8FAF_40AD_8AD5_A65A64B33B35_.wvu.PrintArea" localSheetId="17" hidden="1">'Attach 12'!$A$1:$E$157</definedName>
    <definedName name="Z_B07CB001_8FAF_40AD_8AD5_A65A64B33B35_.wvu.PrintArea" localSheetId="18" hidden="1">'Attach 13'!$A$1:$E$27</definedName>
    <definedName name="Z_B07CB001_8FAF_40AD_8AD5_A65A64B33B35_.wvu.PrintArea" localSheetId="19" hidden="1">'Attach 14'!$A$1:$E$29</definedName>
    <definedName name="Z_B07CB001_8FAF_40AD_8AD5_A65A64B33B35_.wvu.PrintArea" localSheetId="20" hidden="1">'Attach 14-IP'!$A$8:$I$222</definedName>
    <definedName name="Z_B07CB001_8FAF_40AD_8AD5_A65A64B33B35_.wvu.PrintArea" localSheetId="21" hidden="1">'Attach 15'!$A$1:$E$82</definedName>
    <definedName name="Z_B07CB001_8FAF_40AD_8AD5_A65A64B33B35_.wvu.PrintArea" localSheetId="22" hidden="1">'Attach 16'!$A$1:$L$94</definedName>
    <definedName name="Z_B07CB001_8FAF_40AD_8AD5_A65A64B33B35_.wvu.PrintArea" localSheetId="23" hidden="1">'Attach 17'!$A$1:$E$30</definedName>
    <definedName name="Z_B07CB001_8FAF_40AD_8AD5_A65A64B33B35_.wvu.PrintArea" localSheetId="24" hidden="1">'Attach 18'!$A$1:$E$31</definedName>
    <definedName name="Z_B07CB001_8FAF_40AD_8AD5_A65A64B33B35_.wvu.PrintArea" localSheetId="27" hidden="1">'Attach 19'!$A$1:$E$31</definedName>
    <definedName name="Z_B07CB001_8FAF_40AD_8AD5_A65A64B33B35_.wvu.PrintArea" localSheetId="26" hidden="1">'Attach 25'!$A$1:$E$27</definedName>
    <definedName name="Z_B07CB001_8FAF_40AD_8AD5_A65A64B33B35_.wvu.PrintArea" localSheetId="3" hidden="1">'Attach 3(JV)'!$A$1:$E$26</definedName>
    <definedName name="Z_B07CB001_8FAF_40AD_8AD5_A65A64B33B35_.wvu.PrintArea" localSheetId="6" hidden="1">'Attach 4'!$A$1:$E$24</definedName>
    <definedName name="Z_B07CB001_8FAF_40AD_8AD5_A65A64B33B35_.wvu.PrintArea" localSheetId="7" hidden="1">'Attach 4 (A)'!$A$1:$E$26</definedName>
    <definedName name="Z_B07CB001_8FAF_40AD_8AD5_A65A64B33B35_.wvu.PrintArea" localSheetId="8" hidden="1">'Attach 4 (B)'!$A$1:$E$25</definedName>
    <definedName name="Z_B07CB001_8FAF_40AD_8AD5_A65A64B33B35_.wvu.PrintArea" localSheetId="9" hidden="1">'Attach 5'!$A$1:$E$28</definedName>
    <definedName name="Z_B07CB001_8FAF_40AD_8AD5_A65A64B33B35_.wvu.PrintArea" localSheetId="10" hidden="1">'Attach 5A'!$A$1:$E$29</definedName>
    <definedName name="Z_B07CB001_8FAF_40AD_8AD5_A65A64B33B35_.wvu.PrintArea" localSheetId="11" hidden="1">'Attach 5B'!$A$1:$E$28</definedName>
    <definedName name="Z_B07CB001_8FAF_40AD_8AD5_A65A64B33B35_.wvu.PrintArea" localSheetId="12" hidden="1">'Attach 6'!$A$1:$E$27</definedName>
    <definedName name="Z_B07CB001_8FAF_40AD_8AD5_A65A64B33B35_.wvu.PrintArea" localSheetId="13" hidden="1">'Attach 7'!$A$1:$E$28</definedName>
    <definedName name="Z_B07CB001_8FAF_40AD_8AD5_A65A64B33B35_.wvu.PrintArea" localSheetId="14" hidden="1">'Attach 9'!$A$1:$E$52</definedName>
    <definedName name="Z_B07CB001_8FAF_40AD_8AD5_A65A64B33B35_.wvu.PrintArea" localSheetId="25" hidden="1">'Attach-20'!$A$1:$E$36</definedName>
    <definedName name="Z_B07CB001_8FAF_40AD_8AD5_A65A64B33B35_.wvu.PrintArea" localSheetId="4" hidden="1">'Attach-3 (QR)'!$A$1:$I$340</definedName>
    <definedName name="Z_B07CB001_8FAF_40AD_8AD5_A65A64B33B35_.wvu.PrintArea" localSheetId="28" hidden="1">'Bid Form 1st Envelope '!$A$1:$F$127</definedName>
    <definedName name="Z_B07CB001_8FAF_40AD_8AD5_A65A64B33B35_.wvu.PrintArea" localSheetId="1" hidden="1">Cover!$A$1:$F$20</definedName>
    <definedName name="Z_B07CB001_8FAF_40AD_8AD5_A65A64B33B35_.wvu.PrintArea" localSheetId="2" hidden="1">'Names of Bidder'!$B$1:$D$36</definedName>
    <definedName name="Z_B07CB001_8FAF_40AD_8AD5_A65A64B33B35_.wvu.PrintTitles" localSheetId="17" hidden="1">'Attach 12'!#REF!</definedName>
    <definedName name="Z_B07CB001_8FAF_40AD_8AD5_A65A64B33B35_.wvu.PrintTitles" localSheetId="14" hidden="1">'Attach 9'!$18:$18</definedName>
    <definedName name="Z_B07CB001_8FAF_40AD_8AD5_A65A64B33B35_.wvu.Rows" localSheetId="16" hidden="1">'Attach 11'!$29:$85</definedName>
    <definedName name="Z_B07CB001_8FAF_40AD_8AD5_A65A64B33B35_.wvu.Rows" localSheetId="17" hidden="1">'Attach 12'!#REF!,'Attach 12'!#REF!,'Attach 12'!#REF!,'Attach 12'!$113:$153</definedName>
    <definedName name="Z_B07CB001_8FAF_40AD_8AD5_A65A64B33B35_.wvu.Rows" localSheetId="21" hidden="1">'Attach 15'!$15:$15</definedName>
    <definedName name="Z_B07CB001_8FAF_40AD_8AD5_A65A64B33B35_.wvu.Rows" localSheetId="22" hidden="1">'Attach 16'!$89:$92</definedName>
    <definedName name="Z_B07CB001_8FAF_40AD_8AD5_A65A64B33B35_.wvu.Rows" localSheetId="23" hidden="1">'Attach 17'!$26:$26,'Attach 17'!$32:$209</definedName>
    <definedName name="Z_B07CB001_8FAF_40AD_8AD5_A65A64B33B35_.wvu.Rows" localSheetId="24" hidden="1">'Attach 18'!$13:$13</definedName>
    <definedName name="Z_B07CB001_8FAF_40AD_8AD5_A65A64B33B35_.wvu.Rows" localSheetId="27" hidden="1">'Attach 19'!$13:$13,'Attach 19'!$20:$28</definedName>
    <definedName name="Z_B07CB001_8FAF_40AD_8AD5_A65A64B33B35_.wvu.Rows" localSheetId="26" hidden="1">'Attach 25'!$12:$12,'Attach 25'!$19:$24</definedName>
    <definedName name="Z_B07CB001_8FAF_40AD_8AD5_A65A64B33B35_.wvu.Rows" localSheetId="25" hidden="1">'Attach-20'!$13:$13</definedName>
    <definedName name="Z_B07CB001_8FAF_40AD_8AD5_A65A64B33B35_.wvu.Rows" localSheetId="4" hidden="1">'Attach-3 (QR)'!$85:$85,'Attach-3 (QR)'!$144:$151,'Attach-3 (QR)'!$240:$277</definedName>
    <definedName name="Z_B07CB001_8FAF_40AD_8AD5_A65A64B33B35_.wvu.Rows" localSheetId="2" hidden="1">'Names of Bidder'!$11:$11,'Names of Bidder'!$28:$30</definedName>
    <definedName name="Z_B3AA1F62_F1E5_4DDF_B9C9_D54D9BFF6A2A_.wvu.Cols" localSheetId="5" hidden="1">'Attach QR'!$J:$L,'Attach QR'!$R:$S,'Attach QR'!$U:$AW</definedName>
    <definedName name="Z_B3AA1F62_F1E5_4DDF_B9C9_D54D9BFF6A2A_.wvu.PrintArea" localSheetId="5" hidden="1">'Attach QR'!$A$1:$I$483</definedName>
    <definedName name="Z_B3AA1F62_F1E5_4DDF_B9C9_D54D9BFF6A2A_.wvu.Rows" localSheetId="5" hidden="1">'Attach QR'!$30:$32,'Attach QR'!$58:$96,'Attach QR'!$98:$101,'Attach QR'!$121:$124,'Attach QR'!$162:$166,'Attach QR'!$174:$209,'Attach QR'!$254:$259,'Attach QR'!$266:$301,'Attach QR'!$373:$398,'Attach QR'!$405:$441,'Attach QR'!$445:$447,'Attach QR'!$471:$480</definedName>
    <definedName name="Z_B4BE0CEE_465A_40B9_8268_D354BC993C36_.wvu.Cols" localSheetId="5" hidden="1">'Attach QR'!$J:$L,'Attach QR'!$R:$S,'Attach QR'!$U:$AW</definedName>
    <definedName name="Z_B4BE0CEE_465A_40B9_8268_D354BC993C36_.wvu.PrintArea" localSheetId="5" hidden="1">'Attach QR'!$A$1:$I$482</definedName>
    <definedName name="Z_B4BE0CEE_465A_40B9_8268_D354BC993C36_.wvu.Rows" localSheetId="5" hidden="1">'Attach QR'!$33:$36,'Attach QR'!$58:$96,'Attach QR'!$98:$101,'Attach QR'!$121:$124,'Attach QR'!$162:$166,'Attach QR'!$174:$209,'Attach QR'!$254:$259,'Attach QR'!$266:$301,'Attach QR'!$304:$324,'Attach QR'!$338:$338,'Attach QR'!$345:$361,'Attach QR'!$372:$439,'Attach QR'!$445:$447,'Attach QR'!$451:$454</definedName>
    <definedName name="Z_B91EC26D_75AC_424B_8A9A_6507DA2B48E7_.wvu.PrintArea" localSheetId="23" hidden="1">'Attach 17'!$A$1:$E$33</definedName>
    <definedName name="Z_B91EC26D_75AC_424B_8A9A_6507DA2B48E7_.wvu.Rows" localSheetId="23" hidden="1">'Attach 17'!$26:$26,'Attach 17'!$32:$209</definedName>
    <definedName name="Z_BE615921_12B2_47E1_81BB_292B559B4C46_.wvu.Cols" localSheetId="17" hidden="1">'Attach 12'!$G:$I</definedName>
    <definedName name="Z_BE615921_12B2_47E1_81BB_292B559B4C46_.wvu.Cols" localSheetId="21" hidden="1">'Attach 15'!$F:$F,'Attach 15'!$H:$H</definedName>
    <definedName name="Z_BE615921_12B2_47E1_81BB_292B559B4C46_.wvu.Cols" localSheetId="3" hidden="1">'Attach 3(JV)'!$F:$F</definedName>
    <definedName name="Z_BE615921_12B2_47E1_81BB_292B559B4C46_.wvu.Cols" localSheetId="9" hidden="1">'Attach 5'!$H:$H</definedName>
    <definedName name="Z_BE615921_12B2_47E1_81BB_292B559B4C46_.wvu.Cols" localSheetId="12" hidden="1">'Attach 6'!$H:$H</definedName>
    <definedName name="Z_BE615921_12B2_47E1_81BB_292B559B4C46_.wvu.Cols" localSheetId="4" hidden="1">'Attach-3 (QR)'!$J:$K</definedName>
    <definedName name="Z_BE615921_12B2_47E1_81BB_292B559B4C46_.wvu.Cols" localSheetId="2" hidden="1">'Names of Bidder'!$F:$G,'Names of Bidder'!$I:$I</definedName>
    <definedName name="Z_BE615921_12B2_47E1_81BB_292B559B4C46_.wvu.PrintArea" localSheetId="15" hidden="1">'Attach 10'!$A$1:$E$20</definedName>
    <definedName name="Z_BE615921_12B2_47E1_81BB_292B559B4C46_.wvu.PrintArea" localSheetId="16" hidden="1">'Attach 11'!$A$1:$E$28</definedName>
    <definedName name="Z_BE615921_12B2_47E1_81BB_292B559B4C46_.wvu.PrintArea" localSheetId="17" hidden="1">'Attach 12'!$A$1:$E$157</definedName>
    <definedName name="Z_BE615921_12B2_47E1_81BB_292B559B4C46_.wvu.PrintArea" localSheetId="18" hidden="1">'Attach 13'!$A$1:$E$27</definedName>
    <definedName name="Z_BE615921_12B2_47E1_81BB_292B559B4C46_.wvu.PrintArea" localSheetId="19" hidden="1">'Attach 14'!$A$1:$E$29</definedName>
    <definedName name="Z_BE615921_12B2_47E1_81BB_292B559B4C46_.wvu.PrintArea" localSheetId="20" hidden="1">'Attach 14-IP'!$A$8:$I$222</definedName>
    <definedName name="Z_BE615921_12B2_47E1_81BB_292B559B4C46_.wvu.PrintArea" localSheetId="21" hidden="1">'Attach 15'!$A$1:$E$82</definedName>
    <definedName name="Z_BE615921_12B2_47E1_81BB_292B559B4C46_.wvu.PrintArea" localSheetId="22" hidden="1">'Attach 16'!$A$1:$L$94</definedName>
    <definedName name="Z_BE615921_12B2_47E1_81BB_292B559B4C46_.wvu.PrintArea" localSheetId="23" hidden="1">'Attach 17'!$A$1:$E$30</definedName>
    <definedName name="Z_BE615921_12B2_47E1_81BB_292B559B4C46_.wvu.PrintArea" localSheetId="24" hidden="1">'Attach 18'!$A$1:$E$31</definedName>
    <definedName name="Z_BE615921_12B2_47E1_81BB_292B559B4C46_.wvu.PrintArea" localSheetId="27" hidden="1">'Attach 19'!$A$1:$E$31</definedName>
    <definedName name="Z_BE615921_12B2_47E1_81BB_292B559B4C46_.wvu.PrintArea" localSheetId="26" hidden="1">'Attach 25'!$A$1:$E$27</definedName>
    <definedName name="Z_BE615921_12B2_47E1_81BB_292B559B4C46_.wvu.PrintArea" localSheetId="3" hidden="1">'Attach 3(JV)'!$A$1:$E$26</definedName>
    <definedName name="Z_BE615921_12B2_47E1_81BB_292B559B4C46_.wvu.PrintArea" localSheetId="6" hidden="1">'Attach 4'!$A$1:$E$24</definedName>
    <definedName name="Z_BE615921_12B2_47E1_81BB_292B559B4C46_.wvu.PrintArea" localSheetId="7" hidden="1">'Attach 4 (A)'!$A$1:$E$26</definedName>
    <definedName name="Z_BE615921_12B2_47E1_81BB_292B559B4C46_.wvu.PrintArea" localSheetId="8" hidden="1">'Attach 4 (B)'!$A$1:$E$25</definedName>
    <definedName name="Z_BE615921_12B2_47E1_81BB_292B559B4C46_.wvu.PrintArea" localSheetId="9" hidden="1">'Attach 5'!$A$1:$E$28</definedName>
    <definedName name="Z_BE615921_12B2_47E1_81BB_292B559B4C46_.wvu.PrintArea" localSheetId="10" hidden="1">'Attach 5A'!$A$1:$E$29</definedName>
    <definedName name="Z_BE615921_12B2_47E1_81BB_292B559B4C46_.wvu.PrintArea" localSheetId="11" hidden="1">'Attach 5B'!$A$1:$E$28</definedName>
    <definedName name="Z_BE615921_12B2_47E1_81BB_292B559B4C46_.wvu.PrintArea" localSheetId="12" hidden="1">'Attach 6'!$A$1:$E$27</definedName>
    <definedName name="Z_BE615921_12B2_47E1_81BB_292B559B4C46_.wvu.PrintArea" localSheetId="13" hidden="1">'Attach 7'!$A$1:$E$28</definedName>
    <definedName name="Z_BE615921_12B2_47E1_81BB_292B559B4C46_.wvu.PrintArea" localSheetId="14" hidden="1">'Attach 9'!$A$1:$E$52</definedName>
    <definedName name="Z_BE615921_12B2_47E1_81BB_292B559B4C46_.wvu.PrintArea" localSheetId="25" hidden="1">'Attach-20'!$A$1:$E$36</definedName>
    <definedName name="Z_BE615921_12B2_47E1_81BB_292B559B4C46_.wvu.PrintArea" localSheetId="4" hidden="1">'Attach-3 (QR)'!$A$1:$I$340</definedName>
    <definedName name="Z_BE615921_12B2_47E1_81BB_292B559B4C46_.wvu.PrintArea" localSheetId="28" hidden="1">'Bid Form 1st Envelope '!$A$1:$F$127</definedName>
    <definedName name="Z_BE615921_12B2_47E1_81BB_292B559B4C46_.wvu.PrintArea" localSheetId="2" hidden="1">'Names of Bidder'!$B$1:$D$36</definedName>
    <definedName name="Z_BE615921_12B2_47E1_81BB_292B559B4C46_.wvu.PrintTitles" localSheetId="17" hidden="1">'Attach 12'!#REF!</definedName>
    <definedName name="Z_BE615921_12B2_47E1_81BB_292B559B4C46_.wvu.PrintTitles" localSheetId="14" hidden="1">'Attach 9'!$18:$18</definedName>
    <definedName name="Z_BE615921_12B2_47E1_81BB_292B559B4C46_.wvu.Rows" localSheetId="16" hidden="1">'Attach 11'!$29:$85</definedName>
    <definedName name="Z_BE615921_12B2_47E1_81BB_292B559B4C46_.wvu.Rows" localSheetId="17" hidden="1">'Attach 12'!#REF!,'Attach 12'!#REF!,'Attach 12'!#REF!,'Attach 12'!#REF!,'Attach 12'!#REF!</definedName>
    <definedName name="Z_BE615921_12B2_47E1_81BB_292B559B4C46_.wvu.Rows" localSheetId="21" hidden="1">'Attach 15'!$15:$15</definedName>
    <definedName name="Z_BE615921_12B2_47E1_81BB_292B559B4C46_.wvu.Rows" localSheetId="22" hidden="1">'Attach 16'!$89:$92</definedName>
    <definedName name="Z_BE615921_12B2_47E1_81BB_292B559B4C46_.wvu.Rows" localSheetId="23" hidden="1">'Attach 17'!$26:$26,'Attach 17'!$32:$209</definedName>
    <definedName name="Z_BE615921_12B2_47E1_81BB_292B559B4C46_.wvu.Rows" localSheetId="24" hidden="1">'Attach 18'!$13:$13</definedName>
    <definedName name="Z_BE615921_12B2_47E1_81BB_292B559B4C46_.wvu.Rows" localSheetId="27" hidden="1">'Attach 19'!$13:$13,'Attach 19'!$20:$28</definedName>
    <definedName name="Z_BE615921_12B2_47E1_81BB_292B559B4C46_.wvu.Rows" localSheetId="26" hidden="1">'Attach 25'!$12:$12,'Attach 25'!$19:$24</definedName>
    <definedName name="Z_BE615921_12B2_47E1_81BB_292B559B4C46_.wvu.Rows" localSheetId="9" hidden="1">'Attach 5'!$4:$4</definedName>
    <definedName name="Z_BE615921_12B2_47E1_81BB_292B559B4C46_.wvu.Rows" localSheetId="25" hidden="1">'Attach-20'!$13:$13</definedName>
    <definedName name="Z_BE615921_12B2_47E1_81BB_292B559B4C46_.wvu.Rows" localSheetId="2" hidden="1">'Names of Bidder'!$11:$11,'Names of Bidder'!$28:$30</definedName>
    <definedName name="Z_C79C1CD9_4A94_4E49_9636_E3F3929B38E1_.wvu.Cols" localSheetId="5" hidden="1">'Attach QR'!$J:$L,'Attach QR'!$R:$S,'Attach QR'!$U:$AW</definedName>
    <definedName name="Z_C79C1CD9_4A94_4E49_9636_E3F3929B38E1_.wvu.PrintArea" localSheetId="5" hidden="1">'Attach QR'!$A$1:$I$482</definedName>
    <definedName name="Z_C79C1CD9_4A94_4E49_9636_E3F3929B38E1_.wvu.Rows" localSheetId="5" hidden="1">'Attach QR'!$33:$36,'Attach QR'!$58:$96,'Attach QR'!$98:$101,'Attach QR'!$121:$124,'Attach QR'!$162:$166,'Attach QR'!$174:$209,'Attach QR'!$211:$214,'Attach QR'!$254:$259,'Attach QR'!$266:$301,'Attach QR'!$304:$326,'Attach QR'!$338:$338,'Attach QR'!$345:$361,'Attach QR'!$364:$364,'Attach QR'!$372:$439,'Attach QR'!$441:$442,'Attach QR'!$445:$447,'Attach QR'!$451:$454</definedName>
    <definedName name="Z_C7FCA09A_C3E0_4408_81A0_5CFFEB0C6237_.wvu.Cols" localSheetId="4" hidden="1">'Attach-3 (QR)'!$J:$L</definedName>
    <definedName name="Z_C7FCA09A_C3E0_4408_81A0_5CFFEB0C6237_.wvu.PrintArea" localSheetId="23" hidden="1">'Attach 17'!$A$1:$F$30</definedName>
    <definedName name="Z_C7FCA09A_C3E0_4408_81A0_5CFFEB0C6237_.wvu.PrintArea" localSheetId="4" hidden="1">'Attach-3 (QR)'!$A$1:$I$341</definedName>
    <definedName name="Z_C7FCA09A_C3E0_4408_81A0_5CFFEB0C6237_.wvu.Rows" localSheetId="23" hidden="1">'Attach 17'!$32:$209</definedName>
    <definedName name="Z_C7FCA09A_C3E0_4408_81A0_5CFFEB0C6237_.wvu.Rows" localSheetId="4" hidden="1">'Attach-3 (QR)'!$26:$30,'Attach-3 (QR)'!#REF!,'Attach-3 (QR)'!#REF!,'Attach-3 (QR)'!$61:$61,'Attach-3 (QR)'!#REF!,'Attach-3 (QR)'!#REF!,'Attach-3 (QR)'!#REF!,'Attach-3 (QR)'!#REF!,'Attach-3 (QR)'!#REF!,'Attach-3 (QR)'!#REF!,'Attach-3 (QR)'!#REF!,'Attach-3 (QR)'!#REF!,'Attach-3 (QR)'!#REF!,'Attach-3 (QR)'!#REF!,'Attach-3 (QR)'!#REF!,'Attach-3 (QR)'!#REF!,'Attach-3 (QR)'!#REF!,'Attach-3 (QR)'!#REF!,'Attach-3 (QR)'!#REF!,'Attach-3 (QR)'!#REF!,'Attach-3 (QR)'!#REF!,'Attach-3 (QR)'!#REF!,'Attach-3 (QR)'!#REF!</definedName>
    <definedName name="Z_CB7CD015_9A92_451A_BEF4_2BC98E3768DD_.wvu.Cols" localSheetId="17" hidden="1">'Attach 12'!$G:$I</definedName>
    <definedName name="Z_CB7CD015_9A92_451A_BEF4_2BC98E3768DD_.wvu.Cols" localSheetId="21" hidden="1">'Attach 15'!$H:$H</definedName>
    <definedName name="Z_CB7CD015_9A92_451A_BEF4_2BC98E3768DD_.wvu.Cols" localSheetId="9" hidden="1">'Attach 5'!$H:$H</definedName>
    <definedName name="Z_CB7CD015_9A92_451A_BEF4_2BC98E3768DD_.wvu.Cols" localSheetId="12" hidden="1">'Attach 6'!$H:$H</definedName>
    <definedName name="Z_CB7CD015_9A92_451A_BEF4_2BC98E3768DD_.wvu.PrintArea" localSheetId="15" hidden="1">'Attach 10'!$A$1:$E$22</definedName>
    <definedName name="Z_CB7CD015_9A92_451A_BEF4_2BC98E3768DD_.wvu.PrintArea" localSheetId="16" hidden="1">'Attach 11'!$A$1:$E$28</definedName>
    <definedName name="Z_CB7CD015_9A92_451A_BEF4_2BC98E3768DD_.wvu.PrintArea" localSheetId="17" hidden="1">'Attach 12'!$A$1:$E$158</definedName>
    <definedName name="Z_CB7CD015_9A92_451A_BEF4_2BC98E3768DD_.wvu.PrintArea" localSheetId="18" hidden="1">'Attach 13'!$A$1:$E$27</definedName>
    <definedName name="Z_CB7CD015_9A92_451A_BEF4_2BC98E3768DD_.wvu.PrintArea" localSheetId="19" hidden="1">'Attach 14'!$A$1:$E$29</definedName>
    <definedName name="Z_CB7CD015_9A92_451A_BEF4_2BC98E3768DD_.wvu.PrintArea" localSheetId="20" hidden="1">'Attach 14-IP'!$A$8:$I$222</definedName>
    <definedName name="Z_CB7CD015_9A92_451A_BEF4_2BC98E3768DD_.wvu.PrintArea" localSheetId="21" hidden="1">'Attach 15'!$A$1:$E$82</definedName>
    <definedName name="Z_CB7CD015_9A92_451A_BEF4_2BC98E3768DD_.wvu.PrintArea" localSheetId="22" hidden="1">'Attach 16'!$A$1:$L$94</definedName>
    <definedName name="Z_CB7CD015_9A92_451A_BEF4_2BC98E3768DD_.wvu.PrintArea" localSheetId="23" hidden="1">'Attach 17'!$A$1:$E$33</definedName>
    <definedName name="Z_CB7CD015_9A92_451A_BEF4_2BC98E3768DD_.wvu.PrintArea" localSheetId="24" hidden="1">'Attach 18'!$A$1:$E$31</definedName>
    <definedName name="Z_CB7CD015_9A92_451A_BEF4_2BC98E3768DD_.wvu.PrintArea" localSheetId="27" hidden="1">'Attach 19'!$A$1:$E$31</definedName>
    <definedName name="Z_CB7CD015_9A92_451A_BEF4_2BC98E3768DD_.wvu.PrintArea" localSheetId="26" hidden="1">'Attach 25'!$A$1:$E$27</definedName>
    <definedName name="Z_CB7CD015_9A92_451A_BEF4_2BC98E3768DD_.wvu.PrintArea" localSheetId="3" hidden="1">'Attach 3(JV)'!$A$1:$E$28</definedName>
    <definedName name="Z_CB7CD015_9A92_451A_BEF4_2BC98E3768DD_.wvu.PrintArea" localSheetId="6" hidden="1">'Attach 4'!$A$1:$G$25</definedName>
    <definedName name="Z_CB7CD015_9A92_451A_BEF4_2BC98E3768DD_.wvu.PrintArea" localSheetId="7" hidden="1">'Attach 4 (A)'!$A$1:$E$27</definedName>
    <definedName name="Z_CB7CD015_9A92_451A_BEF4_2BC98E3768DD_.wvu.PrintArea" localSheetId="8" hidden="1">'Attach 4 (B)'!$A$1:$E$26</definedName>
    <definedName name="Z_CB7CD015_9A92_451A_BEF4_2BC98E3768DD_.wvu.PrintArea" localSheetId="9" hidden="1">'Attach 5'!$A$1:$E$28</definedName>
    <definedName name="Z_CB7CD015_9A92_451A_BEF4_2BC98E3768DD_.wvu.PrintArea" localSheetId="12" hidden="1">'Attach 6'!$A$1:$E$28</definedName>
    <definedName name="Z_CB7CD015_9A92_451A_BEF4_2BC98E3768DD_.wvu.PrintArea" localSheetId="13" hidden="1">'Attach 7'!$A$1:$E$28</definedName>
    <definedName name="Z_CB7CD015_9A92_451A_BEF4_2BC98E3768DD_.wvu.PrintArea" localSheetId="14" hidden="1">'Attach 9'!$A$1:$E$52</definedName>
    <definedName name="Z_CB7CD015_9A92_451A_BEF4_2BC98E3768DD_.wvu.PrintArea" localSheetId="28" hidden="1">'Bid Form 1st Envelope '!$A$1:$J$125</definedName>
    <definedName name="Z_CB7CD015_9A92_451A_BEF4_2BC98E3768DD_.wvu.PrintArea" localSheetId="2" hidden="1">'Names of Bidder'!$B$1:$D$36</definedName>
    <definedName name="Z_CB7CD015_9A92_451A_BEF4_2BC98E3768DD_.wvu.PrintTitles" localSheetId="17" hidden="1">'Attach 12'!#REF!</definedName>
    <definedName name="Z_CB7CD015_9A92_451A_BEF4_2BC98E3768DD_.wvu.PrintTitles" localSheetId="14" hidden="1">'Attach 9'!$18:$18</definedName>
    <definedName name="Z_CB7CD015_9A92_451A_BEF4_2BC98E3768DD_.wvu.Rows" localSheetId="17" hidden="1">'Attach 12'!#REF!,'Attach 12'!#REF!,'Attach 12'!#REF!,'Attach 12'!#REF!,'Attach 12'!#REF!</definedName>
    <definedName name="Z_CB7CD015_9A92_451A_BEF4_2BC98E3768DD_.wvu.Rows" localSheetId="21" hidden="1">'Attach 15'!$15:$15</definedName>
    <definedName name="Z_CB7CD015_9A92_451A_BEF4_2BC98E3768DD_.wvu.Rows" localSheetId="23" hidden="1">'Attach 17'!$26:$26,'Attach 17'!$32:$209</definedName>
    <definedName name="Z_CB7CD015_9A92_451A_BEF4_2BC98E3768DD_.wvu.Rows" localSheetId="24" hidden="1">'Attach 18'!$13:$13</definedName>
    <definedName name="Z_CB7CD015_9A92_451A_BEF4_2BC98E3768DD_.wvu.Rows" localSheetId="27" hidden="1">'Attach 19'!$13:$13,'Attach 19'!$20:$28</definedName>
    <definedName name="Z_CB7CD015_9A92_451A_BEF4_2BC98E3768DD_.wvu.Rows" localSheetId="26" hidden="1">'Attach 25'!$12:$12,'Attach 25'!$19:$24</definedName>
    <definedName name="Z_CB7CD015_9A92_451A_BEF4_2BC98E3768DD_.wvu.Rows" localSheetId="9" hidden="1">'Attach 5'!$4:$4</definedName>
    <definedName name="Z_CB7CD015_9A92_451A_BEF4_2BC98E3768DD_.wvu.Rows" localSheetId="28" hidden="1">'Bid Form 1st Envelope '!$46:$46</definedName>
    <definedName name="Z_CB7CD015_9A92_451A_BEF4_2BC98E3768DD_.wvu.Rows" localSheetId="2" hidden="1">'Names of Bidder'!$28:$30</definedName>
    <definedName name="Z_CD28740F_9825_447C_B887_B18F0232D126_.wvu.Cols" localSheetId="17" hidden="1">'Attach 12'!$G:$I</definedName>
    <definedName name="Z_CD28740F_9825_447C_B887_B18F0232D126_.wvu.Cols" localSheetId="21" hidden="1">'Attach 15'!$F:$F,'Attach 15'!$H:$H</definedName>
    <definedName name="Z_CD28740F_9825_447C_B887_B18F0232D126_.wvu.Cols" localSheetId="3" hidden="1">'Attach 3(JV)'!$F:$F</definedName>
    <definedName name="Z_CD28740F_9825_447C_B887_B18F0232D126_.wvu.Cols" localSheetId="9" hidden="1">'Attach 5'!$H:$H</definedName>
    <definedName name="Z_CD28740F_9825_447C_B887_B18F0232D126_.wvu.Cols" localSheetId="12" hidden="1">'Attach 6'!$H:$H</definedName>
    <definedName name="Z_CD28740F_9825_447C_B887_B18F0232D126_.wvu.Cols" localSheetId="1" hidden="1">Cover!$F:$F</definedName>
    <definedName name="Z_CD28740F_9825_447C_B887_B18F0232D126_.wvu.Cols" localSheetId="2" hidden="1">'Names of Bidder'!$F:$I</definedName>
    <definedName name="Z_CD28740F_9825_447C_B887_B18F0232D126_.wvu.PrintArea" localSheetId="15" hidden="1">'Attach 10'!$A$1:$E$20</definedName>
    <definedName name="Z_CD28740F_9825_447C_B887_B18F0232D126_.wvu.PrintArea" localSheetId="16" hidden="1">'Attach 11'!$A$1:$E$28</definedName>
    <definedName name="Z_CD28740F_9825_447C_B887_B18F0232D126_.wvu.PrintArea" localSheetId="17" hidden="1">'Attach 12'!$A$1:$E$157</definedName>
    <definedName name="Z_CD28740F_9825_447C_B887_B18F0232D126_.wvu.PrintArea" localSheetId="18" hidden="1">'Attach 13'!$A$1:$E$27</definedName>
    <definedName name="Z_CD28740F_9825_447C_B887_B18F0232D126_.wvu.PrintArea" localSheetId="19" hidden="1">'Attach 14'!$A$1:$E$27</definedName>
    <definedName name="Z_CD28740F_9825_447C_B887_B18F0232D126_.wvu.PrintArea" localSheetId="20" hidden="1">'Attach 14-IP'!$A$8:$I$222</definedName>
    <definedName name="Z_CD28740F_9825_447C_B887_B18F0232D126_.wvu.PrintArea" localSheetId="21" hidden="1">'Attach 15'!$A$1:$E$82</definedName>
    <definedName name="Z_CD28740F_9825_447C_B887_B18F0232D126_.wvu.PrintArea" localSheetId="22" hidden="1">'Attach 16'!$A$1:$L$94</definedName>
    <definedName name="Z_CD28740F_9825_447C_B887_B18F0232D126_.wvu.PrintArea" localSheetId="23" hidden="1">'Attach 17'!$A$1:$E$30</definedName>
    <definedName name="Z_CD28740F_9825_447C_B887_B18F0232D126_.wvu.PrintArea" localSheetId="24" hidden="1">'Attach 18'!$A$1:$E$31</definedName>
    <definedName name="Z_CD28740F_9825_447C_B887_B18F0232D126_.wvu.PrintArea" localSheetId="27" hidden="1">'Attach 19'!$A$1:$E$31</definedName>
    <definedName name="Z_CD28740F_9825_447C_B887_B18F0232D126_.wvu.PrintArea" localSheetId="26" hidden="1">'Attach 25'!$A$1:$E$27</definedName>
    <definedName name="Z_CD28740F_9825_447C_B887_B18F0232D126_.wvu.PrintArea" localSheetId="3" hidden="1">'Attach 3(JV)'!$A$1:$E$26</definedName>
    <definedName name="Z_CD28740F_9825_447C_B887_B18F0232D126_.wvu.PrintArea" localSheetId="6" hidden="1">'Attach 4'!$A$1:$G$24</definedName>
    <definedName name="Z_CD28740F_9825_447C_B887_B18F0232D126_.wvu.PrintArea" localSheetId="7" hidden="1">'Attach 4 (A)'!$A$1:$E$26</definedName>
    <definedName name="Z_CD28740F_9825_447C_B887_B18F0232D126_.wvu.PrintArea" localSheetId="8" hidden="1">'Attach 4 (B)'!$A$1:$E$25</definedName>
    <definedName name="Z_CD28740F_9825_447C_B887_B18F0232D126_.wvu.PrintArea" localSheetId="9" hidden="1">'Attach 5'!$A$1:$E$28</definedName>
    <definedName name="Z_CD28740F_9825_447C_B887_B18F0232D126_.wvu.PrintArea" localSheetId="10" hidden="1">'Attach 5A'!$A$1:$E$29</definedName>
    <definedName name="Z_CD28740F_9825_447C_B887_B18F0232D126_.wvu.PrintArea" localSheetId="11" hidden="1">'Attach 5B'!$A$1:$E$28</definedName>
    <definedName name="Z_CD28740F_9825_447C_B887_B18F0232D126_.wvu.PrintArea" localSheetId="12" hidden="1">'Attach 6'!$A$1:$E$27</definedName>
    <definedName name="Z_CD28740F_9825_447C_B887_B18F0232D126_.wvu.PrintArea" localSheetId="13" hidden="1">'Attach 7'!$A$1:$E$28</definedName>
    <definedName name="Z_CD28740F_9825_447C_B887_B18F0232D126_.wvu.PrintArea" localSheetId="14" hidden="1">'Attach 9'!$A$1:$E$52</definedName>
    <definedName name="Z_CD28740F_9825_447C_B887_B18F0232D126_.wvu.PrintArea" localSheetId="25" hidden="1">'Attach-20'!$A$1:$E$36</definedName>
    <definedName name="Z_CD28740F_9825_447C_B887_B18F0232D126_.wvu.PrintArea" localSheetId="4" hidden="1">'Attach-3 (QR)'!$A$1:$I$340</definedName>
    <definedName name="Z_CD28740F_9825_447C_B887_B18F0232D126_.wvu.PrintArea" localSheetId="28" hidden="1">'Bid Form 1st Envelope '!$A$1:$L$127</definedName>
    <definedName name="Z_CD28740F_9825_447C_B887_B18F0232D126_.wvu.PrintArea" localSheetId="1" hidden="1">Cover!$A$1:$E$19</definedName>
    <definedName name="Z_CD28740F_9825_447C_B887_B18F0232D126_.wvu.PrintArea" localSheetId="2" hidden="1">'Names of Bidder'!$B$1:$D$36</definedName>
    <definedName name="Z_CD28740F_9825_447C_B887_B18F0232D126_.wvu.PrintTitles" localSheetId="14" hidden="1">'Attach 9'!$18:$18</definedName>
    <definedName name="Z_CD28740F_9825_447C_B887_B18F0232D126_.wvu.Rows" localSheetId="16" hidden="1">'Attach 11'!$29:$85</definedName>
    <definedName name="Z_CD28740F_9825_447C_B887_B18F0232D126_.wvu.Rows" localSheetId="17" hidden="1">'Attach 12'!$24:$28,'Attach 12'!$30:$32,'Attach 12'!$33:$39,'Attach 12'!$59:$63,'Attach 12'!$96:$153</definedName>
    <definedName name="Z_CD28740F_9825_447C_B887_B18F0232D126_.wvu.Rows" localSheetId="21" hidden="1">'Attach 15'!$15:$15</definedName>
    <definedName name="Z_CD28740F_9825_447C_B887_B18F0232D126_.wvu.Rows" localSheetId="22" hidden="1">'Attach 16'!$89:$92</definedName>
    <definedName name="Z_CD28740F_9825_447C_B887_B18F0232D126_.wvu.Rows" localSheetId="23" hidden="1">'Attach 17'!$26:$26,'Attach 17'!$32:$209</definedName>
    <definedName name="Z_CD28740F_9825_447C_B887_B18F0232D126_.wvu.Rows" localSheetId="24" hidden="1">'Attach 18'!$13:$13</definedName>
    <definedName name="Z_CD28740F_9825_447C_B887_B18F0232D126_.wvu.Rows" localSheetId="27" hidden="1">'Attach 19'!$13:$13,'Attach 19'!$20:$28</definedName>
    <definedName name="Z_CD28740F_9825_447C_B887_B18F0232D126_.wvu.Rows" localSheetId="26" hidden="1">'Attach 25'!$12:$12,'Attach 25'!$23:$24</definedName>
    <definedName name="Z_CD28740F_9825_447C_B887_B18F0232D126_.wvu.Rows" localSheetId="25" hidden="1">'Attach-20'!$13:$13</definedName>
    <definedName name="Z_CD28740F_9825_447C_B887_B18F0232D126_.wvu.Rows" localSheetId="4" hidden="1">'Attach-3 (QR)'!$16:$337</definedName>
    <definedName name="Z_CD28740F_9825_447C_B887_B18F0232D126_.wvu.Rows" localSheetId="28" hidden="1">'Bid Form 1st Envelope '!$32:$32</definedName>
    <definedName name="Z_CD28740F_9825_447C_B887_B18F0232D126_.wvu.Rows" localSheetId="2" hidden="1">'Names of Bidder'!$10:$11,'Names of Bidder'!$23:$26,'Names of Bidder'!$28:$30</definedName>
    <definedName name="Z_CD4CA1A8_824A_452F_BDBA_32A47C1B3013_.wvu.Cols" localSheetId="21" hidden="1">'Attach 15'!$H:$H</definedName>
    <definedName name="Z_CD4CA1A8_824A_452F_BDBA_32A47C1B3013_.wvu.Cols" localSheetId="9" hidden="1">'Attach 5'!$H:$H</definedName>
    <definedName name="Z_CD4CA1A8_824A_452F_BDBA_32A47C1B3013_.wvu.Cols" localSheetId="12" hidden="1">'Attach 6'!$H:$H</definedName>
    <definedName name="Z_CD4CA1A8_824A_452F_BDBA_32A47C1B3013_.wvu.PrintArea" localSheetId="15" hidden="1">'Attach 10'!$A$1:$E$22</definedName>
    <definedName name="Z_CD4CA1A8_824A_452F_BDBA_32A47C1B3013_.wvu.PrintArea" localSheetId="16" hidden="1">'Attach 11'!$A$1:$E$84</definedName>
    <definedName name="Z_CD4CA1A8_824A_452F_BDBA_32A47C1B3013_.wvu.PrintArea" localSheetId="17" hidden="1">'Attach 12'!$A$1:$E$158</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15'!$A$1:$E$83</definedName>
    <definedName name="Z_CD4CA1A8_824A_452F_BDBA_32A47C1B3013_.wvu.PrintArea" localSheetId="22" hidden="1">'Attach 16'!$A$1:$L$94</definedName>
    <definedName name="Z_CD4CA1A8_824A_452F_BDBA_32A47C1B3013_.wvu.PrintArea" localSheetId="27" hidden="1">'Attach 19'!$A$1:$E$35</definedName>
    <definedName name="Z_CD4CA1A8_824A_452F_BDBA_32A47C1B3013_.wvu.PrintArea" localSheetId="26" hidden="1">'Attach 25'!$A$1:$E$31</definedName>
    <definedName name="Z_CD4CA1A8_824A_452F_BDBA_32A47C1B3013_.wvu.PrintArea" localSheetId="3" hidden="1">'Attach 3(JV)'!$A$1:$E$28</definedName>
    <definedName name="Z_CD4CA1A8_824A_452F_BDBA_32A47C1B3013_.wvu.PrintArea" localSheetId="6" hidden="1">'Attach 4'!$A$1:$E$25</definedName>
    <definedName name="Z_CD4CA1A8_824A_452F_BDBA_32A47C1B3013_.wvu.PrintArea" localSheetId="7" hidden="1">'Attach 4 (A)'!$A$1:$E$27</definedName>
    <definedName name="Z_CD4CA1A8_824A_452F_BDBA_32A47C1B3013_.wvu.PrintArea" localSheetId="8" hidden="1">'Attach 4 (B)'!$A$1:$E$26</definedName>
    <definedName name="Z_CD4CA1A8_824A_452F_BDBA_32A47C1B3013_.wvu.PrintArea" localSheetId="9" hidden="1">'Attach 5'!$A$1:$E$29</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9'!$A$1:$E$58</definedName>
    <definedName name="Z_CD4CA1A8_824A_452F_BDBA_32A47C1B3013_.wvu.PrintArea" localSheetId="2" hidden="1">'Names of Bidder'!$B$1:$D$36</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17" hidden="1">'Attach 12'!#REF!,'Attach 12'!#REF!,'Attach 12'!#REF!,'Attach 12'!#REF!,'Attach 12'!#REF!</definedName>
    <definedName name="Z_CD4CA1A8_824A_452F_BDBA_32A47C1B3013_.wvu.Rows" localSheetId="21" hidden="1">'Attach 15'!$12:$13,'Attach 15'!$15:$15</definedName>
    <definedName name="Z_CFBF18EC_8277_4311_991B_395AF21BB33B_.wvu.Cols" localSheetId="17" hidden="1">'Attach 12'!$G:$I</definedName>
    <definedName name="Z_CFBF18EC_8277_4311_991B_395AF21BB33B_.wvu.Cols" localSheetId="21" hidden="1">'Attach 15'!$H:$H</definedName>
    <definedName name="Z_CFBF18EC_8277_4311_991B_395AF21BB33B_.wvu.Cols" localSheetId="9" hidden="1">'Attach 5'!$H:$H</definedName>
    <definedName name="Z_CFBF18EC_8277_4311_991B_395AF21BB33B_.wvu.Cols" localSheetId="12" hidden="1">'Attach 6'!$H:$H</definedName>
    <definedName name="Z_CFBF18EC_8277_4311_991B_395AF21BB33B_.wvu.PrintArea" localSheetId="15" hidden="1">'Attach 10'!$A$1:$E$20</definedName>
    <definedName name="Z_CFBF18EC_8277_4311_991B_395AF21BB33B_.wvu.PrintArea" localSheetId="16" hidden="1">'Attach 11'!$A$1:$E$28</definedName>
    <definedName name="Z_CFBF18EC_8277_4311_991B_395AF21BB33B_.wvu.PrintArea" localSheetId="17" hidden="1">'Attach 12'!$A$1:$E$158</definedName>
    <definedName name="Z_CFBF18EC_8277_4311_991B_395AF21BB33B_.wvu.PrintArea" localSheetId="18" hidden="1">'Attach 13'!$A$1:$E$27</definedName>
    <definedName name="Z_CFBF18EC_8277_4311_991B_395AF21BB33B_.wvu.PrintArea" localSheetId="19" hidden="1">'Attach 14'!$A$1:$E$29</definedName>
    <definedName name="Z_CFBF18EC_8277_4311_991B_395AF21BB33B_.wvu.PrintArea" localSheetId="20" hidden="1">'Attach 14-IP'!$A$8:$I$222</definedName>
    <definedName name="Z_CFBF18EC_8277_4311_991B_395AF21BB33B_.wvu.PrintArea" localSheetId="21" hidden="1">'Attach 15'!$A$1:$E$82</definedName>
    <definedName name="Z_CFBF18EC_8277_4311_991B_395AF21BB33B_.wvu.PrintArea" localSheetId="22" hidden="1">'Attach 16'!$A$1:$L$94</definedName>
    <definedName name="Z_CFBF18EC_8277_4311_991B_395AF21BB33B_.wvu.PrintArea" localSheetId="23" hidden="1">'Attach 17'!$A$1:$E$30</definedName>
    <definedName name="Z_CFBF18EC_8277_4311_991B_395AF21BB33B_.wvu.PrintArea" localSheetId="24" hidden="1">'Attach 18'!$A$1:$E$31</definedName>
    <definedName name="Z_CFBF18EC_8277_4311_991B_395AF21BB33B_.wvu.PrintArea" localSheetId="27" hidden="1">'Attach 19'!$A$1:$E$31</definedName>
    <definedName name="Z_CFBF18EC_8277_4311_991B_395AF21BB33B_.wvu.PrintArea" localSheetId="26" hidden="1">'Attach 25'!$A$1:$E$27</definedName>
    <definedName name="Z_CFBF18EC_8277_4311_991B_395AF21BB33B_.wvu.PrintArea" localSheetId="3" hidden="1">'Attach 3(JV)'!$A$1:$E$26</definedName>
    <definedName name="Z_CFBF18EC_8277_4311_991B_395AF21BB33B_.wvu.PrintArea" localSheetId="6" hidden="1">'Attach 4'!$A$1:$E$24</definedName>
    <definedName name="Z_CFBF18EC_8277_4311_991B_395AF21BB33B_.wvu.PrintArea" localSheetId="7" hidden="1">'Attach 4 (A)'!$A$1:$E$26</definedName>
    <definedName name="Z_CFBF18EC_8277_4311_991B_395AF21BB33B_.wvu.PrintArea" localSheetId="8" hidden="1">'Attach 4 (B)'!$A$1:$E$25</definedName>
    <definedName name="Z_CFBF18EC_8277_4311_991B_395AF21BB33B_.wvu.PrintArea" localSheetId="9" hidden="1">'Attach 5'!$A$1:$E$28</definedName>
    <definedName name="Z_CFBF18EC_8277_4311_991B_395AF21BB33B_.wvu.PrintArea" localSheetId="10" hidden="1">'Attach 5A'!$A$1:$E$29</definedName>
    <definedName name="Z_CFBF18EC_8277_4311_991B_395AF21BB33B_.wvu.PrintArea" localSheetId="11" hidden="1">'Attach 5B'!$A$1:$E$28</definedName>
    <definedName name="Z_CFBF18EC_8277_4311_991B_395AF21BB33B_.wvu.PrintArea" localSheetId="12" hidden="1">'Attach 6'!$A$1:$E$27</definedName>
    <definedName name="Z_CFBF18EC_8277_4311_991B_395AF21BB33B_.wvu.PrintArea" localSheetId="13" hidden="1">'Attach 7'!$A$1:$E$28</definedName>
    <definedName name="Z_CFBF18EC_8277_4311_991B_395AF21BB33B_.wvu.PrintArea" localSheetId="14" hidden="1">'Attach 9'!$A$1:$E$52</definedName>
    <definedName name="Z_CFBF18EC_8277_4311_991B_395AF21BB33B_.wvu.PrintArea" localSheetId="25" hidden="1">'Attach-20'!$A$1:$E$36</definedName>
    <definedName name="Z_CFBF18EC_8277_4311_991B_395AF21BB33B_.wvu.PrintArea" localSheetId="28" hidden="1">'Bid Form 1st Envelope '!$A$1:$F$127</definedName>
    <definedName name="Z_CFBF18EC_8277_4311_991B_395AF21BB33B_.wvu.PrintArea" localSheetId="2" hidden="1">'Names of Bidder'!$B$1:$D$36</definedName>
    <definedName name="Z_CFBF18EC_8277_4311_991B_395AF21BB33B_.wvu.PrintTitles" localSheetId="17" hidden="1">'Attach 12'!#REF!</definedName>
    <definedName name="Z_CFBF18EC_8277_4311_991B_395AF21BB33B_.wvu.PrintTitles" localSheetId="14" hidden="1">'Attach 9'!$18:$18</definedName>
    <definedName name="Z_CFBF18EC_8277_4311_991B_395AF21BB33B_.wvu.Rows" localSheetId="16" hidden="1">'Attach 11'!$29:$85</definedName>
    <definedName name="Z_CFBF18EC_8277_4311_991B_395AF21BB33B_.wvu.Rows" localSheetId="17" hidden="1">'Attach 12'!#REF!,'Attach 12'!#REF!,'Attach 12'!#REF!,'Attach 12'!#REF!,'Attach 12'!#REF!</definedName>
    <definedName name="Z_CFBF18EC_8277_4311_991B_395AF21BB33B_.wvu.Rows" localSheetId="21" hidden="1">'Attach 15'!$15:$15</definedName>
    <definedName name="Z_CFBF18EC_8277_4311_991B_395AF21BB33B_.wvu.Rows" localSheetId="23" hidden="1">'Attach 17'!$26:$26,'Attach 17'!$32:$209</definedName>
    <definedName name="Z_CFBF18EC_8277_4311_991B_395AF21BB33B_.wvu.Rows" localSheetId="24" hidden="1">'Attach 18'!$13:$13</definedName>
    <definedName name="Z_CFBF18EC_8277_4311_991B_395AF21BB33B_.wvu.Rows" localSheetId="27" hidden="1">'Attach 19'!$13:$13,'Attach 19'!$20:$28</definedName>
    <definedName name="Z_CFBF18EC_8277_4311_991B_395AF21BB33B_.wvu.Rows" localSheetId="26" hidden="1">'Attach 25'!$12:$12,'Attach 25'!$19:$24</definedName>
    <definedName name="Z_CFBF18EC_8277_4311_991B_395AF21BB33B_.wvu.Rows" localSheetId="9" hidden="1">'Attach 5'!$4:$4</definedName>
    <definedName name="Z_CFBF18EC_8277_4311_991B_395AF21BB33B_.wvu.Rows" localSheetId="25" hidden="1">'Attach-20'!$13:$13</definedName>
    <definedName name="Z_CFBF18EC_8277_4311_991B_395AF21BB33B_.wvu.Rows" localSheetId="2" hidden="1">'Names of Bidder'!$28:$30</definedName>
    <definedName name="Z_D05C69EC_C4A6_4AED_AFBA_A3044FD4B3FB_.wvu.Cols" localSheetId="17" hidden="1">'Attach 12'!$G:$I</definedName>
    <definedName name="Z_D05C69EC_C4A6_4AED_AFBA_A3044FD4B3FB_.wvu.Cols" localSheetId="21" hidden="1">'Attach 15'!$F:$F,'Attach 15'!$H:$H</definedName>
    <definedName name="Z_D05C69EC_C4A6_4AED_AFBA_A3044FD4B3FB_.wvu.Cols" localSheetId="3" hidden="1">'Attach 3(JV)'!$F:$F</definedName>
    <definedName name="Z_D05C69EC_C4A6_4AED_AFBA_A3044FD4B3FB_.wvu.Cols" localSheetId="9" hidden="1">'Attach 5'!$H:$H</definedName>
    <definedName name="Z_D05C69EC_C4A6_4AED_AFBA_A3044FD4B3FB_.wvu.Cols" localSheetId="12" hidden="1">'Attach 6'!$H:$H</definedName>
    <definedName name="Z_D05C69EC_C4A6_4AED_AFBA_A3044FD4B3FB_.wvu.Cols" localSheetId="2" hidden="1">'Names of Bidder'!$F:$G,'Names of Bidder'!$I:$I</definedName>
    <definedName name="Z_D05C69EC_C4A6_4AED_AFBA_A3044FD4B3FB_.wvu.PrintArea" localSheetId="15" hidden="1">'Attach 10'!$A$1:$E$20</definedName>
    <definedName name="Z_D05C69EC_C4A6_4AED_AFBA_A3044FD4B3FB_.wvu.PrintArea" localSheetId="16" hidden="1">'Attach 11'!$A$1:$E$28</definedName>
    <definedName name="Z_D05C69EC_C4A6_4AED_AFBA_A3044FD4B3FB_.wvu.PrintArea" localSheetId="17" hidden="1">'Attach 12'!$A$1:$E$157</definedName>
    <definedName name="Z_D05C69EC_C4A6_4AED_AFBA_A3044FD4B3FB_.wvu.PrintArea" localSheetId="18" hidden="1">'Attach 13'!$A$1:$E$27</definedName>
    <definedName name="Z_D05C69EC_C4A6_4AED_AFBA_A3044FD4B3FB_.wvu.PrintArea" localSheetId="19" hidden="1">'Attach 14'!$A$1:$E$29</definedName>
    <definedName name="Z_D05C69EC_C4A6_4AED_AFBA_A3044FD4B3FB_.wvu.PrintArea" localSheetId="20" hidden="1">'Attach 14-IP'!$A$8:$I$222</definedName>
    <definedName name="Z_D05C69EC_C4A6_4AED_AFBA_A3044FD4B3FB_.wvu.PrintArea" localSheetId="21" hidden="1">'Attach 15'!$A$1:$E$82</definedName>
    <definedName name="Z_D05C69EC_C4A6_4AED_AFBA_A3044FD4B3FB_.wvu.PrintArea" localSheetId="22" hidden="1">'Attach 16'!$A$1:$L$94</definedName>
    <definedName name="Z_D05C69EC_C4A6_4AED_AFBA_A3044FD4B3FB_.wvu.PrintArea" localSheetId="23" hidden="1">'Attach 17'!$A$1:$E$30</definedName>
    <definedName name="Z_D05C69EC_C4A6_4AED_AFBA_A3044FD4B3FB_.wvu.PrintArea" localSheetId="24" hidden="1">'Attach 18'!$A$1:$E$31</definedName>
    <definedName name="Z_D05C69EC_C4A6_4AED_AFBA_A3044FD4B3FB_.wvu.PrintArea" localSheetId="27" hidden="1">'Attach 19'!$A$1:$E$31</definedName>
    <definedName name="Z_D05C69EC_C4A6_4AED_AFBA_A3044FD4B3FB_.wvu.PrintArea" localSheetId="26" hidden="1">'Attach 25'!$A$1:$E$27</definedName>
    <definedName name="Z_D05C69EC_C4A6_4AED_AFBA_A3044FD4B3FB_.wvu.PrintArea" localSheetId="3" hidden="1">'Attach 3(JV)'!$A$1:$E$26</definedName>
    <definedName name="Z_D05C69EC_C4A6_4AED_AFBA_A3044FD4B3FB_.wvu.PrintArea" localSheetId="6" hidden="1">'Attach 4'!$A$1:$E$24</definedName>
    <definedName name="Z_D05C69EC_C4A6_4AED_AFBA_A3044FD4B3FB_.wvu.PrintArea" localSheetId="7" hidden="1">'Attach 4 (A)'!$A$1:$E$26</definedName>
    <definedName name="Z_D05C69EC_C4A6_4AED_AFBA_A3044FD4B3FB_.wvu.PrintArea" localSheetId="8" hidden="1">'Attach 4 (B)'!$A$1:$E$25</definedName>
    <definedName name="Z_D05C69EC_C4A6_4AED_AFBA_A3044FD4B3FB_.wvu.PrintArea" localSheetId="9" hidden="1">'Attach 5'!$A$1:$E$28</definedName>
    <definedName name="Z_D05C69EC_C4A6_4AED_AFBA_A3044FD4B3FB_.wvu.PrintArea" localSheetId="10" hidden="1">'Attach 5A'!$A$1:$E$29</definedName>
    <definedName name="Z_D05C69EC_C4A6_4AED_AFBA_A3044FD4B3FB_.wvu.PrintArea" localSheetId="11" hidden="1">'Attach 5B'!$A$1:$E$28</definedName>
    <definedName name="Z_D05C69EC_C4A6_4AED_AFBA_A3044FD4B3FB_.wvu.PrintArea" localSheetId="12" hidden="1">'Attach 6'!$A$1:$E$27</definedName>
    <definedName name="Z_D05C69EC_C4A6_4AED_AFBA_A3044FD4B3FB_.wvu.PrintArea" localSheetId="13" hidden="1">'Attach 7'!$A$1:$E$28</definedName>
    <definedName name="Z_D05C69EC_C4A6_4AED_AFBA_A3044FD4B3FB_.wvu.PrintArea" localSheetId="14" hidden="1">'Attach 9'!$A$1:$E$52</definedName>
    <definedName name="Z_D05C69EC_C4A6_4AED_AFBA_A3044FD4B3FB_.wvu.PrintArea" localSheetId="25" hidden="1">'Attach-20'!$A$1:$E$36</definedName>
    <definedName name="Z_D05C69EC_C4A6_4AED_AFBA_A3044FD4B3FB_.wvu.PrintArea" localSheetId="4" hidden="1">'Attach-3 (QR)'!$A$1:$I$340</definedName>
    <definedName name="Z_D05C69EC_C4A6_4AED_AFBA_A3044FD4B3FB_.wvu.PrintArea" localSheetId="28" hidden="1">'Bid Form 1st Envelope '!$A$1:$F$127</definedName>
    <definedName name="Z_D05C69EC_C4A6_4AED_AFBA_A3044FD4B3FB_.wvu.PrintArea" localSheetId="2" hidden="1">'Names of Bidder'!$B$1:$D$36</definedName>
    <definedName name="Z_D05C69EC_C4A6_4AED_AFBA_A3044FD4B3FB_.wvu.PrintTitles" localSheetId="17" hidden="1">'Attach 12'!#REF!</definedName>
    <definedName name="Z_D05C69EC_C4A6_4AED_AFBA_A3044FD4B3FB_.wvu.PrintTitles" localSheetId="14" hidden="1">'Attach 9'!$18:$18</definedName>
    <definedName name="Z_D05C69EC_C4A6_4AED_AFBA_A3044FD4B3FB_.wvu.Rows" localSheetId="16" hidden="1">'Attach 11'!$29:$85</definedName>
    <definedName name="Z_D05C69EC_C4A6_4AED_AFBA_A3044FD4B3FB_.wvu.Rows" localSheetId="17" hidden="1">'Attach 12'!#REF!</definedName>
    <definedName name="Z_D05C69EC_C4A6_4AED_AFBA_A3044FD4B3FB_.wvu.Rows" localSheetId="21" hidden="1">'Attach 15'!$15:$15</definedName>
    <definedName name="Z_D05C69EC_C4A6_4AED_AFBA_A3044FD4B3FB_.wvu.Rows" localSheetId="22" hidden="1">'Attach 16'!$89:$92</definedName>
    <definedName name="Z_D05C69EC_C4A6_4AED_AFBA_A3044FD4B3FB_.wvu.Rows" localSheetId="23" hidden="1">'Attach 17'!$26:$26,'Attach 17'!$32:$209</definedName>
    <definedName name="Z_D05C69EC_C4A6_4AED_AFBA_A3044FD4B3FB_.wvu.Rows" localSheetId="24" hidden="1">'Attach 18'!$13:$13</definedName>
    <definedName name="Z_D05C69EC_C4A6_4AED_AFBA_A3044FD4B3FB_.wvu.Rows" localSheetId="27" hidden="1">'Attach 19'!$13:$13,'Attach 19'!$20:$28</definedName>
    <definedName name="Z_D05C69EC_C4A6_4AED_AFBA_A3044FD4B3FB_.wvu.Rows" localSheetId="26" hidden="1">'Attach 25'!$12:$12,'Attach 25'!$19:$24</definedName>
    <definedName name="Z_D05C69EC_C4A6_4AED_AFBA_A3044FD4B3FB_.wvu.Rows" localSheetId="9" hidden="1">'Attach 5'!$4:$4</definedName>
    <definedName name="Z_D05C69EC_C4A6_4AED_AFBA_A3044FD4B3FB_.wvu.Rows" localSheetId="25" hidden="1">'Attach-20'!$13:$13</definedName>
    <definedName name="Z_D05C69EC_C4A6_4AED_AFBA_A3044FD4B3FB_.wvu.Rows" localSheetId="4" hidden="1">'Attach-3 (QR)'!$128:$143</definedName>
    <definedName name="Z_D05C69EC_C4A6_4AED_AFBA_A3044FD4B3FB_.wvu.Rows" localSheetId="2" hidden="1">'Names of Bidder'!$11:$11,'Names of Bidder'!$28:$30</definedName>
    <definedName name="Z_D5994A17_2357_4B78_B667_DDB5D94B6FD1_.wvu.Cols" localSheetId="4" hidden="1">'Attach-3 (QR)'!$N:$O</definedName>
    <definedName name="Z_D5994A17_2357_4B78_B667_DDB5D94B6FD1_.wvu.PrintArea" localSheetId="4" hidden="1">'Attach-3 (QR)'!$A$1:$I$341</definedName>
    <definedName name="Z_D5994A17_2357_4B78_B667_DDB5D94B6FD1_.wvu.Rows" localSheetId="4" hidden="1">'Attach-3 (QR)'!#REF!,'Attach-3 (QR)'!#REF!,'Attach-3 (QR)'!#REF!,'Attach-3 (QR)'!$218:$220</definedName>
    <definedName name="Z_DC28ED1E_3E35_4094_9C2B_5C0A1C1D459C_.wvu.Cols" localSheetId="21" hidden="1">'Attach 15'!$H:$H</definedName>
    <definedName name="Z_DC28ED1E_3E35_4094_9C2B_5C0A1C1D459C_.wvu.Cols" localSheetId="9" hidden="1">'Attach 5'!$H:$H</definedName>
    <definedName name="Z_DC28ED1E_3E35_4094_9C2B_5C0A1C1D459C_.wvu.Cols" localSheetId="12" hidden="1">'Attach 6'!$H:$H</definedName>
    <definedName name="Z_DC28ED1E_3E35_4094_9C2B_5C0A1C1D459C_.wvu.Cols" localSheetId="5" hidden="1">'Attach QR'!$J:$L,'Attach QR'!$R:$S,'Attach QR'!$U:$AW</definedName>
    <definedName name="Z_DC28ED1E_3E35_4094_9C2B_5C0A1C1D459C_.wvu.PrintArea" localSheetId="15" hidden="1">'Attach 10'!$A$1:$E$22</definedName>
    <definedName name="Z_DC28ED1E_3E35_4094_9C2B_5C0A1C1D459C_.wvu.PrintArea" localSheetId="16" hidden="1">'Attach 11'!$A$1:$E$28</definedName>
    <definedName name="Z_DC28ED1E_3E35_4094_9C2B_5C0A1C1D459C_.wvu.PrintArea" localSheetId="17" hidden="1">'Attach 12'!$A$1:$E$158</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14-IP'!$A$8:$I$222</definedName>
    <definedName name="Z_DC28ED1E_3E35_4094_9C2B_5C0A1C1D459C_.wvu.PrintArea" localSheetId="21" hidden="1">'Attach 15'!$A$1:$E$82</definedName>
    <definedName name="Z_DC28ED1E_3E35_4094_9C2B_5C0A1C1D459C_.wvu.PrintArea" localSheetId="22" hidden="1">'Attach 16'!$A$1:$L$94</definedName>
    <definedName name="Z_DC28ED1E_3E35_4094_9C2B_5C0A1C1D459C_.wvu.PrintArea" localSheetId="23" hidden="1">'Attach 17'!$A$1:$E$33</definedName>
    <definedName name="Z_DC28ED1E_3E35_4094_9C2B_5C0A1C1D459C_.wvu.PrintArea" localSheetId="27" hidden="1">'Attach 19'!$A$1:$E$31</definedName>
    <definedName name="Z_DC28ED1E_3E35_4094_9C2B_5C0A1C1D459C_.wvu.PrintArea" localSheetId="26" hidden="1">'Attach 25'!$A$1:$E$27</definedName>
    <definedName name="Z_DC28ED1E_3E35_4094_9C2B_5C0A1C1D459C_.wvu.PrintArea" localSheetId="3" hidden="1">'Attach 3(JV)'!$A$1:$E$28</definedName>
    <definedName name="Z_DC28ED1E_3E35_4094_9C2B_5C0A1C1D459C_.wvu.PrintArea" localSheetId="6" hidden="1">'Attach 4'!$A$1:$E$25</definedName>
    <definedName name="Z_DC28ED1E_3E35_4094_9C2B_5C0A1C1D459C_.wvu.PrintArea" localSheetId="7" hidden="1">'Attach 4 (A)'!$A$1:$E$27</definedName>
    <definedName name="Z_DC28ED1E_3E35_4094_9C2B_5C0A1C1D459C_.wvu.PrintArea" localSheetId="8" hidden="1">'Attach 4 (B)'!$A$1:$E$26</definedName>
    <definedName name="Z_DC28ED1E_3E35_4094_9C2B_5C0A1C1D459C_.wvu.PrintArea" localSheetId="9" hidden="1">'Attach 5'!$A$1:$E$28</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9'!$A$1:$E$58</definedName>
    <definedName name="Z_DC28ED1E_3E35_4094_9C2B_5C0A1C1D459C_.wvu.PrintArea" localSheetId="5" hidden="1">'Attach QR'!$A$1:$I$483</definedName>
    <definedName name="Z_DC28ED1E_3E35_4094_9C2B_5C0A1C1D459C_.wvu.PrintArea" localSheetId="28" hidden="1">'Bid Form 1st Envelope '!$A$1:$F$127</definedName>
    <definedName name="Z_DC28ED1E_3E35_4094_9C2B_5C0A1C1D459C_.wvu.PrintArea" localSheetId="2" hidden="1">'Names of Bidder'!$B$1:$D$36</definedName>
    <definedName name="Z_DC28ED1E_3E35_4094_9C2B_5C0A1C1D459C_.wvu.PrintTitles" localSheetId="17" hidden="1">'Attach 12'!#REF!</definedName>
    <definedName name="Z_DC28ED1E_3E35_4094_9C2B_5C0A1C1D459C_.wvu.PrintTitles" localSheetId="14" hidden="1">'Attach 9'!$18:$18</definedName>
    <definedName name="Z_DC28ED1E_3E35_4094_9C2B_5C0A1C1D459C_.wvu.Rows" localSheetId="17" hidden="1">'Attach 12'!#REF!,'Attach 12'!#REF!,'Attach 12'!#REF!</definedName>
    <definedName name="Z_DC28ED1E_3E35_4094_9C2B_5C0A1C1D459C_.wvu.Rows" localSheetId="21" hidden="1">'Attach 15'!$15:$15</definedName>
    <definedName name="Z_DC28ED1E_3E35_4094_9C2B_5C0A1C1D459C_.wvu.Rows" localSheetId="23" hidden="1">'Attach 17'!$26:$26,'Attach 17'!$32:$209</definedName>
    <definedName name="Z_DC28ED1E_3E35_4094_9C2B_5C0A1C1D459C_.wvu.Rows" localSheetId="27" hidden="1">'Attach 19'!$13:$13,'Attach 19'!$20:$28</definedName>
    <definedName name="Z_DC28ED1E_3E35_4094_9C2B_5C0A1C1D459C_.wvu.Rows" localSheetId="26" hidden="1">'Attach 25'!$12:$12,'Attach 25'!$19:$24</definedName>
    <definedName name="Z_DC28ED1E_3E35_4094_9C2B_5C0A1C1D459C_.wvu.Rows" localSheetId="9" hidden="1">'Attach 5'!$4:$4</definedName>
    <definedName name="Z_DC28ED1E_3E35_4094_9C2B_5C0A1C1D459C_.wvu.Rows" localSheetId="5" hidden="1">'Attach QR'!$30:$32,'Attach QR'!$59:$61,'Attach QR'!#REF!,'Attach QR'!#REF!,'Attach QR'!$121:$124,'Attach QR'!$161:$167,'Attach QR'!$174:$176,'Attach QR'!$254:$258,'Attach QR'!$267:$269,'Attach QR'!#REF!,'Attach QR'!#REF!,'Attach QR'!#REF!,'Attach QR'!#REF!,'Attach QR'!#REF!,'Attach QR'!#REF!,'Attach QR'!$399:$401,'Attach QR'!#REF!,'Attach QR'!$439:$441,'Attach QR'!$445:$447</definedName>
    <definedName name="Z_DC28ED1E_3E35_4094_9C2B_5C0A1C1D459C_.wvu.Rows" localSheetId="2" hidden="1">'Names of Bidder'!$28:$30</definedName>
    <definedName name="Z_E0F296A4_A978_4686_BFBB_37CA7822B74C_.wvu.PrintArea" localSheetId="23" hidden="1">'Attach 17'!$A$1:$E$33</definedName>
    <definedName name="Z_E0F296A4_A978_4686_BFBB_37CA7822B74C_.wvu.Rows" localSheetId="23" hidden="1">'Attach 17'!$26:$26,'Attach 17'!$32:$209</definedName>
    <definedName name="Z_E6A95398_76DE_4E8F_A7DA_FB50981C5C19_.wvu.Cols" localSheetId="5" hidden="1">'Attach QR'!$J:$L,'Attach QR'!$R:$S,'Attach QR'!$U:$AW</definedName>
    <definedName name="Z_E6A95398_76DE_4E8F_A7DA_FB50981C5C19_.wvu.PrintArea" localSheetId="5" hidden="1">'Attach QR'!$A$1:$I$482</definedName>
    <definedName name="Z_E6A95398_76DE_4E8F_A7DA_FB50981C5C19_.wvu.Rows" localSheetId="5" hidden="1">'Attach QR'!$33:$36,'Attach QR'!$58:$96,'Attach QR'!$98:$101,'Attach QR'!$121:$124,'Attach QR'!$162:$166,'Attach QR'!$174:$209,'Attach QR'!$211:$214,'Attach QR'!$254:$259,'Attach QR'!$266:$301,'Attach QR'!$304:$328,'Attach QR'!$338:$338,'Attach QR'!$345:$361,'Attach QR'!$364:$364,'Attach QR'!$372:$439,'Attach QR'!$441:$442,'Attach QR'!$445:$447,'Attach QR'!$451:$454</definedName>
    <definedName name="Z_EBAEADC8_DFAF_4DD1_92A4_0349F1C8EBDD_.wvu.Cols" localSheetId="4" hidden="1">'Attach-3 (QR)'!$J:$J,'Attach-3 (QR)'!$L:$M</definedName>
    <definedName name="Z_EBAEADC8_DFAF_4DD1_92A4_0349F1C8EBDD_.wvu.PrintArea" localSheetId="4" hidden="1">'Attach-3 (QR)'!$A$1:$I$341</definedName>
    <definedName name="Z_EC8792F6_94EB_40FE_A69E_3F2E55E190BC_.wvu.Cols" localSheetId="5" hidden="1">'Attach QR'!$J:$L,'Attach QR'!$R:$S,'Attach QR'!$U:$AW</definedName>
    <definedName name="Z_EC8792F6_94EB_40FE_A69E_3F2E55E190BC_.wvu.PrintArea" localSheetId="5" hidden="1">'Attach QR'!$A$1:$I$483</definedName>
    <definedName name="Z_EC8792F6_94EB_40FE_A69E_3F2E55E190BC_.wvu.Rows" localSheetId="5" hidden="1">'Attach QR'!$30:$32,'Attach QR'!$58:$96,'Attach QR'!$98:$101,'Attach QR'!$121:$124,'Attach QR'!$162:$166,'Attach QR'!$174:$209,'Attach QR'!$254:$259,'Attach QR'!$266:$301,'Attach QR'!$304:$324,'Attach QR'!$338:$338,'Attach QR'!$345:$361,'Attach QR'!$372:$441,'Attach QR'!$445:$447,'Attach QR'!$476:$480</definedName>
    <definedName name="Z_ECEBABD0_566A_41C4_AA9A_38EA30EFEDA8_.wvu.PrintArea" localSheetId="15" hidden="1">'Attach 10'!$A$1:$E$22</definedName>
    <definedName name="Z_ECEBABD0_566A_41C4_AA9A_38EA30EFEDA8_.wvu.PrintArea" localSheetId="16" hidden="1">'Attach 11'!$A$1:$E$84</definedName>
    <definedName name="Z_ECEBABD0_566A_41C4_AA9A_38EA30EFEDA8_.wvu.PrintArea" localSheetId="17" hidden="1">'Attach 12'!$A$1:$E$158</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15'!$A$1:$E$83</definedName>
    <definedName name="Z_ECEBABD0_566A_41C4_AA9A_38EA30EFEDA8_.wvu.PrintArea" localSheetId="22" hidden="1">'Attach 16'!$A$1:$L$94</definedName>
    <definedName name="Z_ECEBABD0_566A_41C4_AA9A_38EA30EFEDA8_.wvu.PrintArea" localSheetId="27" hidden="1">'Attach 19'!$A$1:$E$35</definedName>
    <definedName name="Z_ECEBABD0_566A_41C4_AA9A_38EA30EFEDA8_.wvu.PrintArea" localSheetId="26" hidden="1">'Attach 25'!$A$1:$E$31</definedName>
    <definedName name="Z_ECEBABD0_566A_41C4_AA9A_38EA30EFEDA8_.wvu.PrintArea" localSheetId="3" hidden="1">'Attach 3(JV)'!$A$1:$E$28</definedName>
    <definedName name="Z_ECEBABD0_566A_41C4_AA9A_38EA30EFEDA8_.wvu.PrintArea" localSheetId="6" hidden="1">'Attach 4'!$A$1:$E$25</definedName>
    <definedName name="Z_ECEBABD0_566A_41C4_AA9A_38EA30EFEDA8_.wvu.PrintArea" localSheetId="7" hidden="1">'Attach 4 (A)'!$A$1:$E$27</definedName>
    <definedName name="Z_ECEBABD0_566A_41C4_AA9A_38EA30EFEDA8_.wvu.PrintArea" localSheetId="8" hidden="1">'Attach 4 (B)'!$A$1:$E$26</definedName>
    <definedName name="Z_ECEBABD0_566A_41C4_AA9A_38EA30EFEDA8_.wvu.PrintArea" localSheetId="9" hidden="1">'Attach 5'!$A$1:$E$29</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9'!$A$1:$E$58</definedName>
    <definedName name="Z_ECEBABD0_566A_41C4_AA9A_38EA30EFEDA8_.wvu.PrintArea" localSheetId="28" hidden="1">'Bid Form 1st Envelope '!$A$1:$F$127</definedName>
    <definedName name="Z_ECEBABD0_566A_41C4_AA9A_38EA30EFEDA8_.wvu.PrintArea" localSheetId="2" hidden="1">'Names of Bidder'!$B$1:$D$36</definedName>
    <definedName name="Z_ECEBABD0_566A_41C4_AA9A_38EA30EFEDA8_.wvu.PrintTitles" localSheetId="17" hidden="1">'Attach 12'!#REF!</definedName>
    <definedName name="Z_ECEBABD0_566A_41C4_AA9A_38EA30EFEDA8_.wvu.PrintTitles" localSheetId="14" hidden="1">'Attach 9'!$18:$18</definedName>
    <definedName name="Z_F80E5273_5F89_42D0_8059_39B4DAA26485_.wvu.Cols" localSheetId="5" hidden="1">'Attach QR'!$J:$L,'Attach QR'!$R:$S,'Attach QR'!$U:$AW</definedName>
    <definedName name="Z_F80E5273_5F89_42D0_8059_39B4DAA26485_.wvu.PrintArea" localSheetId="5" hidden="1">'Attach QR'!$A$1:$I$482</definedName>
    <definedName name="Z_F80E5273_5F89_42D0_8059_39B4DAA26485_.wvu.Rows" localSheetId="5" hidden="1">'Attach QR'!$33:$36,'Attach QR'!$58:$96,'Attach QR'!$98:$101,'Attach QR'!$121:$124,'Attach QR'!$162:$166,'Attach QR'!$174:$209,'Attach QR'!$211:$214,'Attach QR'!$254:$259,'Attach QR'!$266:$301,'Attach QR'!$304:$328,'Attach QR'!$338:$338,'Attach QR'!$345:$361,'Attach QR'!$364:$364,'Attach QR'!$372:$439,'Attach QR'!$441:$442,'Attach QR'!$445:$447,'Attach QR'!$451:$454</definedName>
    <definedName name="Z_F9FE2C60_2849_4C32_B532_2B1A89FFA9CD_.wvu.Cols" localSheetId="21" hidden="1">'Attach 15'!$H:$H</definedName>
    <definedName name="Z_F9FE2C60_2849_4C32_B532_2B1A89FFA9CD_.wvu.Cols" localSheetId="9" hidden="1">'Attach 5'!$H:$H</definedName>
    <definedName name="Z_F9FE2C60_2849_4C32_B532_2B1A89FFA9CD_.wvu.Cols" localSheetId="12" hidden="1">'Attach 6'!$H:$H</definedName>
    <definedName name="Z_F9FE2C60_2849_4C32_B532_2B1A89FFA9CD_.wvu.PrintArea" localSheetId="15" hidden="1">'Attach 10'!$A$1:$E$22</definedName>
    <definedName name="Z_F9FE2C60_2849_4C32_B532_2B1A89FFA9CD_.wvu.PrintArea" localSheetId="16" hidden="1">'Attach 11'!$A$1:$E$28</definedName>
    <definedName name="Z_F9FE2C60_2849_4C32_B532_2B1A89FFA9CD_.wvu.PrintArea" localSheetId="17" hidden="1">'Attach 12'!$A$1:$E$158</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14-IP'!$A$8:$I$222</definedName>
    <definedName name="Z_F9FE2C60_2849_4C32_B532_2B1A89FFA9CD_.wvu.PrintArea" localSheetId="21" hidden="1">'Attach 15'!$A$1:$E$82</definedName>
    <definedName name="Z_F9FE2C60_2849_4C32_B532_2B1A89FFA9CD_.wvu.PrintArea" localSheetId="22" hidden="1">'Attach 16'!$A$1:$L$94</definedName>
    <definedName name="Z_F9FE2C60_2849_4C32_B532_2B1A89FFA9CD_.wvu.PrintArea" localSheetId="23" hidden="1">'Attach 17'!$A$1:$E$33</definedName>
    <definedName name="Z_F9FE2C60_2849_4C32_B532_2B1A89FFA9CD_.wvu.PrintArea" localSheetId="27" hidden="1">'Attach 19'!$A$1:$E$31</definedName>
    <definedName name="Z_F9FE2C60_2849_4C32_B532_2B1A89FFA9CD_.wvu.PrintArea" localSheetId="26" hidden="1">'Attach 25'!$A$1:$E$27</definedName>
    <definedName name="Z_F9FE2C60_2849_4C32_B532_2B1A89FFA9CD_.wvu.PrintArea" localSheetId="3" hidden="1">'Attach 3(JV)'!$A$1:$E$28</definedName>
    <definedName name="Z_F9FE2C60_2849_4C32_B532_2B1A89FFA9CD_.wvu.PrintArea" localSheetId="6" hidden="1">'Attach 4'!$A$1:$E$25</definedName>
    <definedName name="Z_F9FE2C60_2849_4C32_B532_2B1A89FFA9CD_.wvu.PrintArea" localSheetId="7" hidden="1">'Attach 4 (A)'!$A$1:$E$27</definedName>
    <definedName name="Z_F9FE2C60_2849_4C32_B532_2B1A89FFA9CD_.wvu.PrintArea" localSheetId="8" hidden="1">'Attach 4 (B)'!$A$1:$E$26</definedName>
    <definedName name="Z_F9FE2C60_2849_4C32_B532_2B1A89FFA9CD_.wvu.PrintArea" localSheetId="9" hidden="1">'Attach 5'!$A$1:$E$28</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9'!$A$1:$E$52</definedName>
    <definedName name="Z_F9FE2C60_2849_4C32_B532_2B1A89FFA9CD_.wvu.PrintArea" localSheetId="28" hidden="1">'Bid Form 1st Envelope '!$A$1:$F$127</definedName>
    <definedName name="Z_F9FE2C60_2849_4C32_B532_2B1A89FFA9CD_.wvu.PrintArea" localSheetId="2" hidden="1">'Names of Bidder'!$B$1:$D$36</definedName>
    <definedName name="Z_F9FE2C60_2849_4C32_B532_2B1A89FFA9CD_.wvu.PrintTitles" localSheetId="17" hidden="1">'Attach 12'!#REF!</definedName>
    <definedName name="Z_F9FE2C60_2849_4C32_B532_2B1A89FFA9CD_.wvu.PrintTitles" localSheetId="14" hidden="1">'Attach 9'!$18:$18</definedName>
    <definedName name="Z_F9FE2C60_2849_4C32_B532_2B1A89FFA9CD_.wvu.Rows" localSheetId="17" hidden="1">'Attach 12'!#REF!,'Attach 12'!#REF!,'Attach 12'!#REF!</definedName>
    <definedName name="Z_F9FE2C60_2849_4C32_B532_2B1A89FFA9CD_.wvu.Rows" localSheetId="21" hidden="1">'Attach 15'!$15:$15</definedName>
    <definedName name="Z_F9FE2C60_2849_4C32_B532_2B1A89FFA9CD_.wvu.Rows" localSheetId="23" hidden="1">'Attach 17'!$26:$26,'Attach 17'!$32:$209</definedName>
    <definedName name="Z_F9FE2C60_2849_4C32_B532_2B1A89FFA9CD_.wvu.Rows" localSheetId="27" hidden="1">'Attach 19'!$13:$13,'Attach 19'!$20:$28</definedName>
    <definedName name="Z_F9FE2C60_2849_4C32_B532_2B1A89FFA9CD_.wvu.Rows" localSheetId="26" hidden="1">'Attach 25'!$12:$12,'Attach 25'!$19:$24</definedName>
    <definedName name="Z_F9FE2C60_2849_4C32_B532_2B1A89FFA9CD_.wvu.Rows" localSheetId="9" hidden="1">'Attach 5'!$4:$4</definedName>
    <definedName name="Z_F9FE2C60_2849_4C32_B532_2B1A89FFA9CD_.wvu.Rows" localSheetId="2" hidden="1">'Names of Bidder'!$28:$30</definedName>
    <definedName name="Z_FA33CAB9_FE45_4709_BC11_EBB8931FB6CB_.wvu.Cols" localSheetId="5" hidden="1">'Attach QR'!$J:$L,'Attach QR'!$R:$S,'Attach QR'!$U:$AW</definedName>
    <definedName name="Z_FA33CAB9_FE45_4709_BC11_EBB8931FB6CB_.wvu.PrintArea" localSheetId="5" hidden="1">'Attach QR'!$A$1:$I$482</definedName>
    <definedName name="Z_FA33CAB9_FE45_4709_BC11_EBB8931FB6CB_.wvu.Rows" localSheetId="5" hidden="1">'Attach QR'!$33:$36,'Attach QR'!$58:$96,'Attach QR'!$98:$101,'Attach QR'!$121:$124,'Attach QR'!$162:$166,'Attach QR'!$174:$209,'Attach QR'!$211:$214,'Attach QR'!$254:$259,'Attach QR'!$266:$301,'Attach QR'!$304:$328,'Attach QR'!$338:$338,'Attach QR'!$345:$361,'Attach QR'!$372:$439,'Attach QR'!$445:$447,'Attach QR'!$451:$454</definedName>
    <definedName name="Z_FADCBE67_C557_4BB1_9129_D4D2EFCC4742_.wvu.Cols" localSheetId="17" hidden="1">'Attach 12'!$G:$I</definedName>
    <definedName name="Z_FADCBE67_C557_4BB1_9129_D4D2EFCC4742_.wvu.Cols" localSheetId="21" hidden="1">'Attach 15'!$F:$F,'Attach 15'!$H:$H</definedName>
    <definedName name="Z_FADCBE67_C557_4BB1_9129_D4D2EFCC4742_.wvu.Cols" localSheetId="3" hidden="1">'Attach 3(JV)'!$F:$F</definedName>
    <definedName name="Z_FADCBE67_C557_4BB1_9129_D4D2EFCC4742_.wvu.Cols" localSheetId="9" hidden="1">'Attach 5'!$H:$H</definedName>
    <definedName name="Z_FADCBE67_C557_4BB1_9129_D4D2EFCC4742_.wvu.Cols" localSheetId="12" hidden="1">'Attach 6'!$H:$H</definedName>
    <definedName name="Z_FADCBE67_C557_4BB1_9129_D4D2EFCC4742_.wvu.Cols" localSheetId="1" hidden="1">Cover!$F:$F</definedName>
    <definedName name="Z_FADCBE67_C557_4BB1_9129_D4D2EFCC4742_.wvu.Cols" localSheetId="2" hidden="1">'Names of Bidder'!$F:$I</definedName>
    <definedName name="Z_FADCBE67_C557_4BB1_9129_D4D2EFCC4742_.wvu.PrintArea" localSheetId="15" hidden="1">'Attach 10'!$A$1:$E$20</definedName>
    <definedName name="Z_FADCBE67_C557_4BB1_9129_D4D2EFCC4742_.wvu.PrintArea" localSheetId="16" hidden="1">'Attach 11'!$A$1:$E$28</definedName>
    <definedName name="Z_FADCBE67_C557_4BB1_9129_D4D2EFCC4742_.wvu.PrintArea" localSheetId="17" hidden="1">'Attach 12'!$A$1:$E$157</definedName>
    <definedName name="Z_FADCBE67_C557_4BB1_9129_D4D2EFCC4742_.wvu.PrintArea" localSheetId="18" hidden="1">'Attach 13'!$A$1:$E$27</definedName>
    <definedName name="Z_FADCBE67_C557_4BB1_9129_D4D2EFCC4742_.wvu.PrintArea" localSheetId="19" hidden="1">'Attach 14'!$A$1:$E$27</definedName>
    <definedName name="Z_FADCBE67_C557_4BB1_9129_D4D2EFCC4742_.wvu.PrintArea" localSheetId="20" hidden="1">'Attach 14-IP'!$A$8:$I$222</definedName>
    <definedName name="Z_FADCBE67_C557_4BB1_9129_D4D2EFCC4742_.wvu.PrintArea" localSheetId="21" hidden="1">'Attach 15'!$A$1:$E$82</definedName>
    <definedName name="Z_FADCBE67_C557_4BB1_9129_D4D2EFCC4742_.wvu.PrintArea" localSheetId="22" hidden="1">'Attach 16'!$A$1:$L$94</definedName>
    <definedName name="Z_FADCBE67_C557_4BB1_9129_D4D2EFCC4742_.wvu.PrintArea" localSheetId="23" hidden="1">'Attach 17'!$A$1:$E$30</definedName>
    <definedName name="Z_FADCBE67_C557_4BB1_9129_D4D2EFCC4742_.wvu.PrintArea" localSheetId="24" hidden="1">'Attach 18'!$A$1:$E$31</definedName>
    <definedName name="Z_FADCBE67_C557_4BB1_9129_D4D2EFCC4742_.wvu.PrintArea" localSheetId="27" hidden="1">'Attach 19'!$A$1:$E$31</definedName>
    <definedName name="Z_FADCBE67_C557_4BB1_9129_D4D2EFCC4742_.wvu.PrintArea" localSheetId="26" hidden="1">'Attach 25'!$A$1:$E$27</definedName>
    <definedName name="Z_FADCBE67_C557_4BB1_9129_D4D2EFCC4742_.wvu.PrintArea" localSheetId="3" hidden="1">'Attach 3(JV)'!$A$1:$E$26</definedName>
    <definedName name="Z_FADCBE67_C557_4BB1_9129_D4D2EFCC4742_.wvu.PrintArea" localSheetId="6" hidden="1">'Attach 4'!$A$1:$G$24</definedName>
    <definedName name="Z_FADCBE67_C557_4BB1_9129_D4D2EFCC4742_.wvu.PrintArea" localSheetId="7" hidden="1">'Attach 4 (A)'!$A$1:$E$26</definedName>
    <definedName name="Z_FADCBE67_C557_4BB1_9129_D4D2EFCC4742_.wvu.PrintArea" localSheetId="8" hidden="1">'Attach 4 (B)'!$A$1:$E$25</definedName>
    <definedName name="Z_FADCBE67_C557_4BB1_9129_D4D2EFCC4742_.wvu.PrintArea" localSheetId="9" hidden="1">'Attach 5'!$A$1:$E$28</definedName>
    <definedName name="Z_FADCBE67_C557_4BB1_9129_D4D2EFCC4742_.wvu.PrintArea" localSheetId="10" hidden="1">'Attach 5A'!$A$1:$E$29</definedName>
    <definedName name="Z_FADCBE67_C557_4BB1_9129_D4D2EFCC4742_.wvu.PrintArea" localSheetId="11" hidden="1">'Attach 5B'!$A$1:$E$28</definedName>
    <definedName name="Z_FADCBE67_C557_4BB1_9129_D4D2EFCC4742_.wvu.PrintArea" localSheetId="12" hidden="1">'Attach 6'!$A$1:$E$27</definedName>
    <definedName name="Z_FADCBE67_C557_4BB1_9129_D4D2EFCC4742_.wvu.PrintArea" localSheetId="13" hidden="1">'Attach 7'!$A$1:$E$28</definedName>
    <definedName name="Z_FADCBE67_C557_4BB1_9129_D4D2EFCC4742_.wvu.PrintArea" localSheetId="14" hidden="1">'Attach 9'!$A$1:$E$52</definedName>
    <definedName name="Z_FADCBE67_C557_4BB1_9129_D4D2EFCC4742_.wvu.PrintArea" localSheetId="25" hidden="1">'Attach-20'!$A$1:$E$36</definedName>
    <definedName name="Z_FADCBE67_C557_4BB1_9129_D4D2EFCC4742_.wvu.PrintArea" localSheetId="4" hidden="1">'Attach-3 (QR)'!$A$1:$I$340</definedName>
    <definedName name="Z_FADCBE67_C557_4BB1_9129_D4D2EFCC4742_.wvu.PrintArea" localSheetId="28" hidden="1">'Bid Form 1st Envelope '!$A$1:$L$127</definedName>
    <definedName name="Z_FADCBE67_C557_4BB1_9129_D4D2EFCC4742_.wvu.PrintArea" localSheetId="1" hidden="1">Cover!$A$1:$E$19</definedName>
    <definedName name="Z_FADCBE67_C557_4BB1_9129_D4D2EFCC4742_.wvu.PrintArea" localSheetId="2" hidden="1">'Names of Bidder'!$B$1:$D$36</definedName>
    <definedName name="Z_FADCBE67_C557_4BB1_9129_D4D2EFCC4742_.wvu.PrintTitles" localSheetId="14" hidden="1">'Attach 9'!$18:$18</definedName>
    <definedName name="Z_FADCBE67_C557_4BB1_9129_D4D2EFCC4742_.wvu.Rows" localSheetId="16" hidden="1">'Attach 11'!$29:$85</definedName>
    <definedName name="Z_FADCBE67_C557_4BB1_9129_D4D2EFCC4742_.wvu.Rows" localSheetId="17" hidden="1">'Attach 12'!$24:$28,'Attach 12'!$30:$32,'Attach 12'!$33:$39,'Attach 12'!$59:$63,'Attach 12'!$96:$153</definedName>
    <definedName name="Z_FADCBE67_C557_4BB1_9129_D4D2EFCC4742_.wvu.Rows" localSheetId="21" hidden="1">'Attach 15'!$15:$15</definedName>
    <definedName name="Z_FADCBE67_C557_4BB1_9129_D4D2EFCC4742_.wvu.Rows" localSheetId="22" hidden="1">'Attach 16'!$89:$92</definedName>
    <definedName name="Z_FADCBE67_C557_4BB1_9129_D4D2EFCC4742_.wvu.Rows" localSheetId="23" hidden="1">'Attach 17'!$26:$26,'Attach 17'!$32:$209</definedName>
    <definedName name="Z_FADCBE67_C557_4BB1_9129_D4D2EFCC4742_.wvu.Rows" localSheetId="24" hidden="1">'Attach 18'!$13:$13</definedName>
    <definedName name="Z_FADCBE67_C557_4BB1_9129_D4D2EFCC4742_.wvu.Rows" localSheetId="27" hidden="1">'Attach 19'!$13:$13,'Attach 19'!$20:$28</definedName>
    <definedName name="Z_FADCBE67_C557_4BB1_9129_D4D2EFCC4742_.wvu.Rows" localSheetId="26" hidden="1">'Attach 25'!$12:$12,'Attach 25'!$23:$24</definedName>
    <definedName name="Z_FADCBE67_C557_4BB1_9129_D4D2EFCC4742_.wvu.Rows" localSheetId="25" hidden="1">'Attach-20'!$13:$13</definedName>
    <definedName name="Z_FADCBE67_C557_4BB1_9129_D4D2EFCC4742_.wvu.Rows" localSheetId="4" hidden="1">'Attach-3 (QR)'!$16:$337</definedName>
    <definedName name="Z_FADCBE67_C557_4BB1_9129_D4D2EFCC4742_.wvu.Rows" localSheetId="28" hidden="1">'Bid Form 1st Envelope '!$22:$23,'Bid Form 1st Envelope '!$32:$32</definedName>
    <definedName name="Z_FADCBE67_C557_4BB1_9129_D4D2EFCC4742_.wvu.Rows" localSheetId="2" hidden="1">'Names of Bidder'!$10:$11,'Names of Bidder'!$23:$26,'Names of Bidder'!$28:$30</definedName>
    <definedName name="Z_FC200EB0_6614_47DB_96CE_7610471486D9_.wvu.Cols" localSheetId="17" hidden="1">'Attach 12'!$G:$I</definedName>
    <definedName name="Z_FC200EB0_6614_47DB_96CE_7610471486D9_.wvu.Cols" localSheetId="21" hidden="1">'Attach 15'!$F:$F,'Attach 15'!$H:$H</definedName>
    <definedName name="Z_FC200EB0_6614_47DB_96CE_7610471486D9_.wvu.Cols" localSheetId="3" hidden="1">'Attach 3(JV)'!$F:$F</definedName>
    <definedName name="Z_FC200EB0_6614_47DB_96CE_7610471486D9_.wvu.Cols" localSheetId="9" hidden="1">'Attach 5'!$H:$H</definedName>
    <definedName name="Z_FC200EB0_6614_47DB_96CE_7610471486D9_.wvu.Cols" localSheetId="12" hidden="1">'Attach 6'!$H:$H</definedName>
    <definedName name="Z_FC200EB0_6614_47DB_96CE_7610471486D9_.wvu.Cols" localSheetId="2" hidden="1">'Names of Bidder'!$F:$I</definedName>
    <definedName name="Z_FC200EB0_6614_47DB_96CE_7610471486D9_.wvu.PrintArea" localSheetId="15" hidden="1">'Attach 10'!$A$1:$E$20</definedName>
    <definedName name="Z_FC200EB0_6614_47DB_96CE_7610471486D9_.wvu.PrintArea" localSheetId="16" hidden="1">'Attach 11'!$A$1:$E$28</definedName>
    <definedName name="Z_FC200EB0_6614_47DB_96CE_7610471486D9_.wvu.PrintArea" localSheetId="17" hidden="1">'Attach 12'!$A$1:$E$157</definedName>
    <definedName name="Z_FC200EB0_6614_47DB_96CE_7610471486D9_.wvu.PrintArea" localSheetId="18" hidden="1">'Attach 13'!$A$1:$E$27</definedName>
    <definedName name="Z_FC200EB0_6614_47DB_96CE_7610471486D9_.wvu.PrintArea" localSheetId="19" hidden="1">'Attach 14'!$A$1:$E$27</definedName>
    <definedName name="Z_FC200EB0_6614_47DB_96CE_7610471486D9_.wvu.PrintArea" localSheetId="20" hidden="1">'Attach 14-IP'!$A$8:$I$222</definedName>
    <definedName name="Z_FC200EB0_6614_47DB_96CE_7610471486D9_.wvu.PrintArea" localSheetId="21" hidden="1">'Attach 15'!$A$1:$E$82</definedName>
    <definedName name="Z_FC200EB0_6614_47DB_96CE_7610471486D9_.wvu.PrintArea" localSheetId="22" hidden="1">'Attach 16'!$A$1:$L$94</definedName>
    <definedName name="Z_FC200EB0_6614_47DB_96CE_7610471486D9_.wvu.PrintArea" localSheetId="23" hidden="1">'Attach 17'!$A$1:$E$30</definedName>
    <definedName name="Z_FC200EB0_6614_47DB_96CE_7610471486D9_.wvu.PrintArea" localSheetId="24" hidden="1">'Attach 18'!$A$1:$E$31</definedName>
    <definedName name="Z_FC200EB0_6614_47DB_96CE_7610471486D9_.wvu.PrintArea" localSheetId="27" hidden="1">'Attach 19'!$A$1:$E$31</definedName>
    <definedName name="Z_FC200EB0_6614_47DB_96CE_7610471486D9_.wvu.PrintArea" localSheetId="26" hidden="1">'Attach 25'!$A$1:$E$27</definedName>
    <definedName name="Z_FC200EB0_6614_47DB_96CE_7610471486D9_.wvu.PrintArea" localSheetId="3" hidden="1">'Attach 3(JV)'!$A$1:$E$26</definedName>
    <definedName name="Z_FC200EB0_6614_47DB_96CE_7610471486D9_.wvu.PrintArea" localSheetId="6" hidden="1">'Attach 4'!$A$1:$E$24</definedName>
    <definedName name="Z_FC200EB0_6614_47DB_96CE_7610471486D9_.wvu.PrintArea" localSheetId="7" hidden="1">'Attach 4 (A)'!$A$1:$E$26</definedName>
    <definedName name="Z_FC200EB0_6614_47DB_96CE_7610471486D9_.wvu.PrintArea" localSheetId="8" hidden="1">'Attach 4 (B)'!$A$1:$E$25</definedName>
    <definedName name="Z_FC200EB0_6614_47DB_96CE_7610471486D9_.wvu.PrintArea" localSheetId="9" hidden="1">'Attach 5'!$A$1:$E$28</definedName>
    <definedName name="Z_FC200EB0_6614_47DB_96CE_7610471486D9_.wvu.PrintArea" localSheetId="10" hidden="1">'Attach 5A'!$A$1:$E$29</definedName>
    <definedName name="Z_FC200EB0_6614_47DB_96CE_7610471486D9_.wvu.PrintArea" localSheetId="11" hidden="1">'Attach 5B'!$A$1:$E$28</definedName>
    <definedName name="Z_FC200EB0_6614_47DB_96CE_7610471486D9_.wvu.PrintArea" localSheetId="12" hidden="1">'Attach 6'!$A$1:$E$27</definedName>
    <definedName name="Z_FC200EB0_6614_47DB_96CE_7610471486D9_.wvu.PrintArea" localSheetId="13" hidden="1">'Attach 7'!$A$1:$E$28</definedName>
    <definedName name="Z_FC200EB0_6614_47DB_96CE_7610471486D9_.wvu.PrintArea" localSheetId="14" hidden="1">'Attach 9'!$A$1:$E$52</definedName>
    <definedName name="Z_FC200EB0_6614_47DB_96CE_7610471486D9_.wvu.PrintArea" localSheetId="25" hidden="1">'Attach-20'!$A$1:$E$36</definedName>
    <definedName name="Z_FC200EB0_6614_47DB_96CE_7610471486D9_.wvu.PrintArea" localSheetId="4" hidden="1">'Attach-3 (QR)'!$A$1:$I$340</definedName>
    <definedName name="Z_FC200EB0_6614_47DB_96CE_7610471486D9_.wvu.PrintArea" localSheetId="28" hidden="1">'Bid Form 1st Envelope '!$A$1:$F$127</definedName>
    <definedName name="Z_FC200EB0_6614_47DB_96CE_7610471486D9_.wvu.PrintArea" localSheetId="2" hidden="1">'Names of Bidder'!$B$1:$D$36</definedName>
    <definedName name="Z_FC200EB0_6614_47DB_96CE_7610471486D9_.wvu.PrintTitles" localSheetId="14" hidden="1">'Attach 9'!$18:$18</definedName>
    <definedName name="Z_FC200EB0_6614_47DB_96CE_7610471486D9_.wvu.Rows" localSheetId="16" hidden="1">'Attach 11'!$29:$85</definedName>
    <definedName name="Z_FC200EB0_6614_47DB_96CE_7610471486D9_.wvu.Rows" localSheetId="17" hidden="1">'Attach 12'!#REF!,'Attach 12'!$59:$63,'Attach 12'!$96:$153</definedName>
    <definedName name="Z_FC200EB0_6614_47DB_96CE_7610471486D9_.wvu.Rows" localSheetId="21" hidden="1">'Attach 15'!$15:$15</definedName>
    <definedName name="Z_FC200EB0_6614_47DB_96CE_7610471486D9_.wvu.Rows" localSheetId="22" hidden="1">'Attach 16'!$89:$92</definedName>
    <definedName name="Z_FC200EB0_6614_47DB_96CE_7610471486D9_.wvu.Rows" localSheetId="23" hidden="1">'Attach 17'!$26:$26,'Attach 17'!$32:$209</definedName>
    <definedName name="Z_FC200EB0_6614_47DB_96CE_7610471486D9_.wvu.Rows" localSheetId="24" hidden="1">'Attach 18'!$13:$13</definedName>
    <definedName name="Z_FC200EB0_6614_47DB_96CE_7610471486D9_.wvu.Rows" localSheetId="27" hidden="1">'Attach 19'!$13:$13,'Attach 19'!$20:$28</definedName>
    <definedName name="Z_FC200EB0_6614_47DB_96CE_7610471486D9_.wvu.Rows" localSheetId="26" hidden="1">'Attach 25'!$12:$12,'Attach 25'!$23:$24</definedName>
    <definedName name="Z_FC200EB0_6614_47DB_96CE_7610471486D9_.wvu.Rows" localSheetId="25" hidden="1">'Attach-20'!$13:$13</definedName>
    <definedName name="Z_FC200EB0_6614_47DB_96CE_7610471486D9_.wvu.Rows" localSheetId="4" hidden="1">'Attach-3 (QR)'!$16:$337</definedName>
    <definedName name="Z_FC200EB0_6614_47DB_96CE_7610471486D9_.wvu.Rows" localSheetId="28" hidden="1">'Bid Form 1st Envelope '!$32:$32</definedName>
    <definedName name="Z_FC200EB0_6614_47DB_96CE_7610471486D9_.wvu.Rows" localSheetId="2" hidden="1">'Names of Bidder'!$10:$11,'Names of Bidder'!$23:$26,'Names of Bidder'!$28:$30</definedName>
    <definedName name="Z_FD87D35E_89F5_48A1_8A83_CC8E962AB32F_.wvu.Cols" localSheetId="4" hidden="1">'Attach-3 (QR)'!$N:$O</definedName>
    <definedName name="Z_FD87D35E_89F5_48A1_8A83_CC8E962AB32F_.wvu.PrintArea" localSheetId="4" hidden="1">'Attach-3 (QR)'!$A$1:$I$341</definedName>
    <definedName name="Z_FD87D35E_89F5_48A1_8A83_CC8E962AB32F_.wvu.Rows" localSheetId="4" hidden="1">'Attach-3 (QR)'!#REF!,'Attach-3 (QR)'!#REF!,'Attach-3 (QR)'!#REF!,'Attach-3 (QR)'!$160:$160,'Attach-3 (QR)'!#REF!,'Attach-3 (QR)'!#REF!,'Attach-3 (QR)'!$218:$220,'Attach-3 (QR)'!$239:$278,'Attach-3 (QR)'!$282:$290,'Attach-3 (QR)'!$306:$316</definedName>
    <definedName name="Z_FE4EC9C4_31B9_4D40_8323_5B16C3BC840F_.wvu.Cols" localSheetId="21" hidden="1">'Attach 15'!$H:$H</definedName>
    <definedName name="Z_FE4EC9C4_31B9_4D40_8323_5B16C3BC840F_.wvu.Cols" localSheetId="9" hidden="1">'Attach 5'!$H:$H</definedName>
    <definedName name="Z_FE4EC9C4_31B9_4D40_8323_5B16C3BC840F_.wvu.Cols" localSheetId="12" hidden="1">'Attach 6'!$H:$H</definedName>
    <definedName name="Z_FE4EC9C4_31B9_4D40_8323_5B16C3BC840F_.wvu.PrintArea" localSheetId="15" hidden="1">'Attach 10'!$A$1:$E$22</definedName>
    <definedName name="Z_FE4EC9C4_31B9_4D40_8323_5B16C3BC840F_.wvu.PrintArea" localSheetId="16" hidden="1">'Attach 11'!$A$1:$E$28</definedName>
    <definedName name="Z_FE4EC9C4_31B9_4D40_8323_5B16C3BC840F_.wvu.PrintArea" localSheetId="17" hidden="1">'Attach 12'!$A$1:$E$158</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14-IP'!$A$8:$I$222</definedName>
    <definedName name="Z_FE4EC9C4_31B9_4D40_8323_5B16C3BC840F_.wvu.PrintArea" localSheetId="21" hidden="1">'Attach 15'!$A$1:$E$82</definedName>
    <definedName name="Z_FE4EC9C4_31B9_4D40_8323_5B16C3BC840F_.wvu.PrintArea" localSheetId="22" hidden="1">'Attach 16'!$A$1:$L$94</definedName>
    <definedName name="Z_FE4EC9C4_31B9_4D40_8323_5B16C3BC840F_.wvu.PrintArea" localSheetId="23" hidden="1">'Attach 17'!$A$1:$E$33</definedName>
    <definedName name="Z_FE4EC9C4_31B9_4D40_8323_5B16C3BC840F_.wvu.PrintArea" localSheetId="27" hidden="1">'Attach 19'!$A$1:$E$31</definedName>
    <definedName name="Z_FE4EC9C4_31B9_4D40_8323_5B16C3BC840F_.wvu.PrintArea" localSheetId="26" hidden="1">'Attach 25'!$A$1:$E$27</definedName>
    <definedName name="Z_FE4EC9C4_31B9_4D40_8323_5B16C3BC840F_.wvu.PrintArea" localSheetId="3" hidden="1">'Attach 3(JV)'!$A$1:$E$28</definedName>
    <definedName name="Z_FE4EC9C4_31B9_4D40_8323_5B16C3BC840F_.wvu.PrintArea" localSheetId="6" hidden="1">'Attach 4'!$A$1:$E$25</definedName>
    <definedName name="Z_FE4EC9C4_31B9_4D40_8323_5B16C3BC840F_.wvu.PrintArea" localSheetId="7" hidden="1">'Attach 4 (A)'!$A$1:$E$27</definedName>
    <definedName name="Z_FE4EC9C4_31B9_4D40_8323_5B16C3BC840F_.wvu.PrintArea" localSheetId="8" hidden="1">'Attach 4 (B)'!$A$1:$E$26</definedName>
    <definedName name="Z_FE4EC9C4_31B9_4D40_8323_5B16C3BC840F_.wvu.PrintArea" localSheetId="9" hidden="1">'Attach 5'!$A$1:$E$28</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9'!$A$1:$E$52</definedName>
    <definedName name="Z_FE4EC9C4_31B9_4D40_8323_5B16C3BC840F_.wvu.PrintArea" localSheetId="28" hidden="1">'Bid Form 1st Envelope '!$A$1:$F$127</definedName>
    <definedName name="Z_FE4EC9C4_31B9_4D40_8323_5B16C3BC840F_.wvu.PrintArea" localSheetId="2" hidden="1">'Names of Bidder'!$B$1:$D$36</definedName>
    <definedName name="Z_FE4EC9C4_31B9_4D40_8323_5B16C3BC840F_.wvu.PrintTitles" localSheetId="17" hidden="1">'Attach 12'!#REF!</definedName>
    <definedName name="Z_FE4EC9C4_31B9_4D40_8323_5B16C3BC840F_.wvu.PrintTitles" localSheetId="14" hidden="1">'Attach 9'!$18:$18</definedName>
    <definedName name="Z_FE4EC9C4_31B9_4D40_8323_5B16C3BC840F_.wvu.Rows" localSheetId="17" hidden="1">'Attach 12'!#REF!,'Attach 12'!#REF!,'Attach 12'!#REF!</definedName>
    <definedName name="Z_FE4EC9C4_31B9_4D40_8323_5B16C3BC840F_.wvu.Rows" localSheetId="21" hidden="1">'Attach 15'!$15:$15</definedName>
    <definedName name="Z_FE4EC9C4_31B9_4D40_8323_5B16C3BC840F_.wvu.Rows" localSheetId="23" hidden="1">'Attach 17'!$26:$26,'Attach 17'!$32:$209</definedName>
    <definedName name="Z_FE4EC9C4_31B9_4D40_8323_5B16C3BC840F_.wvu.Rows" localSheetId="27" hidden="1">'Attach 19'!$13:$13,'Attach 19'!$20:$28</definedName>
    <definedName name="Z_FE4EC9C4_31B9_4D40_8323_5B16C3BC840F_.wvu.Rows" localSheetId="26" hidden="1">'Attach 25'!$12:$12,'Attach 25'!$19:$24</definedName>
    <definedName name="Z_FE4EC9C4_31B9_4D40_8323_5B16C3BC840F_.wvu.Rows" localSheetId="9" hidden="1">'Attach 5'!$4:$4</definedName>
    <definedName name="Z_FE4EC9C4_31B9_4D40_8323_5B16C3BC840F_.wvu.Rows" localSheetId="2" hidden="1">'Names of Bidder'!$28:$30</definedName>
    <definedName name="Z_FF9B6397_B68D_474A_9AAF_992AF479A135_.wvu.Cols" localSheetId="5" hidden="1">'Attach QR'!$J:$L,'Attach QR'!$R:$S,'Attach QR'!$U:$AW</definedName>
    <definedName name="Z_FF9B6397_B68D_474A_9AAF_992AF479A135_.wvu.PrintArea" localSheetId="5" hidden="1">'Attach QR'!$A$1:$I$482</definedName>
    <definedName name="Z_FF9B6397_B68D_474A_9AAF_992AF479A135_.wvu.Rows" localSheetId="5" hidden="1">'Attach QR'!$33:$36,'Attach QR'!$58:$96,'Attach QR'!$98:$101,'Attach QR'!$121:$124,'Attach QR'!$162:$166,'Attach QR'!$174:$209,'Attach QR'!$211:$214,'Attach QR'!$254:$259,'Attach QR'!$266:$301,'Attach QR'!$304:$326,'Attach QR'!$338:$338,'Attach QR'!$345:$361,'Attach QR'!$364:$364,'Attach QR'!$372:$439,'Attach QR'!$441:$442,'Attach QR'!$445:$447,'Attach QR'!$451:$454</definedName>
  </definedNames>
  <calcPr calcId="191029"/>
  <customWorkbookViews>
    <customWorkbookView name="Ram Lal {Ram Lal} - Personal View" guid="{7518E083-431A-45D0-A3DD-DF0866826B90}" mergeInterval="0" personalView="1" maximized="1" xWindow="-8" yWindow="-8" windowWidth="1936" windowHeight="1056" tabRatio="781" activeSheetId="28"/>
    <customWorkbookView name="Samrat Jain {Samrat Jain} - Personal View" guid="{CD28740F-9825-447C-B887-B18F0232D126}" mergeInterval="0" personalView="1" maximized="1" xWindow="-8" yWindow="-8" windowWidth="1936" windowHeight="1056" tabRatio="781" activeSheetId="2" showComments="commIndAndComment"/>
    <customWorkbookView name="60003018 - Personal View" guid="{012A8702-091E-4FD1-8E26-12B65B8B3B8C}" mergeInterval="0" personalView="1" maximized="1" xWindow="-8" yWindow="-8" windowWidth="1382" windowHeight="744" tabRatio="960" activeSheetId="2"/>
    <customWorkbookView name="Atul Kumar Singh {अतुल कुमार सिंह} - Personal View" guid="{0D490C87-B003-4943-9825-ACE0B8E7CC06}" mergeInterval="0" personalView="1" maximized="1" windowWidth="1276" windowHeight="798" tabRatio="960" activeSheetId="5"/>
    <customWorkbookView name="Charanya Ambati {चरण्या अंबटि} - Personal View" guid="{4D67A8FB-66CE-4EFD-8932-C754BE25ED43}" mergeInterval="0" personalView="1" maximized="1" windowWidth="1916" windowHeight="803" tabRatio="952" activeSheetId="28"/>
    <customWorkbookView name="Rahul Mendhe {Rahul Mendhe} - Personal View" guid="{B07CB001-8FAF-40AD-8AD5-A65A64B33B35}" mergeInterval="0" personalView="1" maximized="1" windowWidth="1916" windowHeight="774" tabRatio="952" activeSheetId="28" showComments="commIndAndComment"/>
    <customWorkbookView name="Parvinder Malik {परविंदर मलिक} - Personal View" guid="{8CF338B0-8CA3-4AF4-816D-CB7A6D8E33BC}" mergeInterval="0" personalView="1" maximized="1" windowWidth="1362" windowHeight="542" tabRatio="861" activeSheetId="28"/>
    <customWorkbookView name="Neelam Singh {नीलम सिंह} - Personal View" guid="{D05C69EC-C4A6-4AED-AFBA-A3044FD4B3FB}" mergeInterval="0" personalView="1" maximized="1" windowWidth="1916" windowHeight="854" tabRatio="861" activeSheetId="28"/>
    <customWorkbookView name="Pankaj Kumar Jangid {पंकज कुमार जांगिड} - Personal View" guid="{BE615921-12B2-47E1-81BB-292B559B4C46}" mergeInterval="0" personalView="1" maximized="1" windowWidth="1916" windowHeight="814" tabRatio="861" activeSheetId="16"/>
    <customWorkbookView name="Umesh Kumar Yadav {उमेश कुमार यादव} - Personal View" guid="{13A93EBF-985A-49FD-9FE0-DC75D238EC8C}" mergeInterval="0" personalView="1" maximized="1" windowWidth="1916" windowHeight="854" tabRatio="861" activeSheetId="2"/>
    <customWorkbookView name="60003235 - Personal View" guid="{1E2D7167-D6B7-4690-9A83-BF768C4223A4}" mergeInterval="0" personalView="1" maximized="1" xWindow="1" yWindow="1" windowWidth="1020" windowHeight="496" tabRatio="861" activeSheetId="26"/>
    <customWorkbookView name="60001487 - Personal View" guid="{7A88FC7A-7690-48AB-B789-172043AFADC8}" mergeInterval="0" personalView="1" maximized="1" xWindow="1" yWindow="1" windowWidth="1362" windowHeight="538" tabRatio="861" activeSheetId="16"/>
    <customWorkbookView name="Sanjeet Kumar - Personal View" guid="{CB7CD015-9A92-451A-BEF4-2BC98E3768DD}" mergeInterval="0" personalView="1" maximized="1" windowWidth="1362" windowHeight="527" tabRatio="960" activeSheetId="26"/>
    <customWorkbookView name="60002881 - Personal View" guid="{44C1C443-3199-4288-884A-D16AF7B2CD69}" mergeInterval="0" personalView="1" maximized="1" xWindow="1" yWindow="1" windowWidth="1362" windowHeight="538" tabRatio="960" activeSheetId="26"/>
    <customWorkbookView name="NRAPENDRA KUMAR - Personal View" guid="{82E8A0F5-0020-4355-95CF-28601763A783}" mergeInterval="0" personalView="1" maximized="1" windowWidth="1362" windowHeight="503" tabRatio="960" activeSheetId="6"/>
    <customWorkbookView name="Baijnath Singh - Personal View" guid="{240327DD-375F-45D4-BA52-89AFD79FE6A1}" mergeInterval="0" personalView="1" maximized="1" windowWidth="1362" windowHeight="495" tabRatio="960" activeSheetId="26"/>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2"/>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6"/>
    <customWorkbookView name="Naba Kumar Mondal - Personal View" guid="{82C64B11-1F50-45B5-B7BB-9F1DC733C833}" mergeInterval="0" personalView="1" maximized="1" windowWidth="1362" windowHeight="543" tabRatio="960" activeSheetId="9"/>
    <customWorkbookView name="60001192 - Personal View" guid="{CFBF18EC-8277-4311-991B-395AF21BB33B}" mergeInterval="0" personalView="1" maximized="1" xWindow="1" yWindow="1" windowWidth="1362" windowHeight="496" tabRatio="861" activeSheetId="26"/>
    <customWorkbookView name="Jasminder Singh Bhatia {जसमिंदर सिंह} - Personal View" guid="{AA750348-930C-43DE-ADD0-8D60980F5013}" mergeInterval="0" personalView="1" maximized="1" windowWidth="1916" windowHeight="854" tabRatio="861" activeSheetId="26"/>
    <customWorkbookView name="Neeraj Kumar {नीरज कुमार} - Personal View" guid="{14C32814-5A59-4863-9FB1-822FBB75D7D1}" mergeInterval="0" personalView="1" maximized="1" windowWidth="1916" windowHeight="854" tabRatio="861" activeSheetId="26"/>
    <customWorkbookView name="Rahul {Rahul} - Personal View" guid="{1F125E51-1799-42D0-B41E-DC039BB17D59}" mergeInterval="0" personalView="1" maximized="1" windowWidth="1916" windowHeight="814" tabRatio="861" activeSheetId="28" showComments="commIndAndComment"/>
    <customWorkbookView name="D Lucius {डी. लूसियस} - Personal View" guid="{77353208-2D17-4D2E-ADE3-4F168F350B73}" mergeInterval="0" personalView="1" maximized="1" windowWidth="1916" windowHeight="820" tabRatio="952" activeSheetId="2"/>
    <customWorkbookView name="AAKASH KHANDELWAL {Aakash Khandelwal} - Personal View" guid="{010B040B-83D1-42E5-9354-A9BE9113BDAC}" mergeInterval="0" personalView="1" maximized="1" xWindow="-8" yWindow="-8" windowWidth="1936" windowHeight="1056" tabRatio="960" activeSheetId="28"/>
    <customWorkbookView name="Satendra Singh Sengar {सतेन्द्र सिंह सेंगर} - Personal View" guid="{FC200EB0-6614-47DB-96CE-7610471486D9}" mergeInterval="0" personalView="1" maximized="1" xWindow="-8" yWindow="-8" windowWidth="1936" windowHeight="1056" tabRatio="960" activeSheetId="21"/>
    <customWorkbookView name="Ankit Vaishnav {Ankit Vaishnav} - Personal View" guid="{35C772BD-8F05-4A18-BEC8-6AF744E22539}" mergeInterval="0" personalView="1" maximized="1" xWindow="-8" yWindow="-8" windowWidth="1456" windowHeight="876" tabRatio="861" activeSheetId="28"/>
    <customWorkbookView name="Chandra Kr. Kamat {चंद्र कुमार कामत} - Personal View" guid="{FADCBE67-C557-4BB1-9129-D4D2EFCC4742}" mergeInterval="0" personalView="1" maximized="1" xWindow="-8" yWindow="-8" windowWidth="1936" windowHeight="1056" tabRatio="781" activeSheetId="2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9" i="31" l="1"/>
  <c r="F128" i="31"/>
  <c r="F127" i="31"/>
  <c r="F126" i="31"/>
  <c r="A3" i="31"/>
  <c r="A1" i="31"/>
  <c r="G482" i="31"/>
  <c r="C482" i="31"/>
  <c r="G481" i="31"/>
  <c r="C481" i="31"/>
  <c r="D458" i="31"/>
  <c r="AO425" i="31"/>
  <c r="A395" i="31"/>
  <c r="A396" i="31" s="1"/>
  <c r="A397" i="31" s="1"/>
  <c r="A398" i="31" s="1"/>
  <c r="A394" i="31"/>
  <c r="B393" i="31"/>
  <c r="A393" i="31"/>
  <c r="H389" i="31"/>
  <c r="F389" i="31"/>
  <c r="D389" i="31"/>
  <c r="D387" i="31"/>
  <c r="B380" i="31"/>
  <c r="A380" i="31"/>
  <c r="A381" i="31" s="1"/>
  <c r="A382" i="31" s="1"/>
  <c r="A383" i="31" s="1"/>
  <c r="A384" i="31" s="1"/>
  <c r="A385" i="31" s="1"/>
  <c r="H376" i="31"/>
  <c r="F376" i="31"/>
  <c r="D376" i="31"/>
  <c r="D374" i="31"/>
  <c r="A365" i="31"/>
  <c r="A366" i="31" s="1"/>
  <c r="A367" i="31" s="1"/>
  <c r="A368" i="31" s="1"/>
  <c r="A369" i="31" s="1"/>
  <c r="A370" i="31" s="1"/>
  <c r="A371" i="31" s="1"/>
  <c r="H361" i="31"/>
  <c r="F361" i="31"/>
  <c r="D361" i="31"/>
  <c r="D359" i="31"/>
  <c r="A356" i="31"/>
  <c r="A350" i="31"/>
  <c r="A351" i="31" s="1"/>
  <c r="A352" i="31" s="1"/>
  <c r="A353" i="31" s="1"/>
  <c r="H346" i="31"/>
  <c r="F346" i="31"/>
  <c r="D346" i="31"/>
  <c r="D344" i="31"/>
  <c r="H252" i="31"/>
  <c r="H250" i="31"/>
  <c r="B226" i="31"/>
  <c r="H221" i="31"/>
  <c r="F221" i="31"/>
  <c r="H219" i="31"/>
  <c r="H218" i="31"/>
  <c r="F218" i="31"/>
  <c r="B135" i="31"/>
  <c r="H130" i="31"/>
  <c r="F130" i="31"/>
  <c r="F124" i="31"/>
  <c r="F123" i="31"/>
  <c r="F122" i="31"/>
  <c r="H220" i="31" s="1"/>
  <c r="D43" i="31"/>
  <c r="B21" i="31"/>
  <c r="A21" i="31"/>
  <c r="B20" i="31"/>
  <c r="A20" i="31" s="1"/>
  <c r="N19" i="31"/>
  <c r="B19" i="31"/>
  <c r="A19" i="31" s="1"/>
  <c r="N18" i="31"/>
  <c r="A18" i="31"/>
  <c r="B12" i="31"/>
  <c r="F11" i="31"/>
  <c r="B11" i="31"/>
  <c r="F10" i="31"/>
  <c r="B10" i="31"/>
  <c r="F9" i="31"/>
  <c r="B9" i="31"/>
  <c r="F8" i="31"/>
  <c r="A8" i="31"/>
  <c r="F7" i="31"/>
  <c r="A7" i="31"/>
  <c r="F219" i="31" l="1"/>
  <c r="F220" i="31"/>
  <c r="B57" i="28" l="1"/>
  <c r="B56" i="28"/>
  <c r="B55" i="28"/>
  <c r="B54" i="28"/>
  <c r="A45" i="14"/>
  <c r="B24" i="28" l="1"/>
  <c r="B38" i="17" l="1"/>
  <c r="C37" i="17"/>
  <c r="B37" i="17"/>
  <c r="C36" i="17"/>
  <c r="B36" i="17"/>
  <c r="E1" i="27" l="1"/>
  <c r="E10" i="27"/>
  <c r="E9" i="27"/>
  <c r="E8" i="27"/>
  <c r="E7" i="27"/>
  <c r="E6" i="27"/>
  <c r="A6" i="27"/>
  <c r="A1" i="27"/>
  <c r="C62" i="17" l="1"/>
  <c r="A1" i="29" l="1"/>
  <c r="A1" i="28"/>
  <c r="A8" i="28"/>
  <c r="A9" i="28"/>
  <c r="A10" i="28"/>
  <c r="A11" i="28"/>
  <c r="A12" i="28"/>
  <c r="C15" i="28"/>
  <c r="B17" i="28"/>
  <c r="AD22" i="28"/>
  <c r="B25" i="28"/>
  <c r="AD25" i="28"/>
  <c r="B26" i="28"/>
  <c r="H27" i="28"/>
  <c r="H28" i="28"/>
  <c r="B29" i="28"/>
  <c r="B30" i="28"/>
  <c r="B31" i="28"/>
  <c r="B33" i="28"/>
  <c r="B34" i="28"/>
  <c r="B35" i="28"/>
  <c r="B36" i="28"/>
  <c r="B37" i="28"/>
  <c r="B38" i="28"/>
  <c r="B39" i="28"/>
  <c r="B40" i="28"/>
  <c r="B41" i="28"/>
  <c r="B42" i="28"/>
  <c r="B43" i="28"/>
  <c r="B44" i="28"/>
  <c r="B45" i="28"/>
  <c r="B46" i="28"/>
  <c r="B47" i="28"/>
  <c r="B48" i="28"/>
  <c r="B49" i="28"/>
  <c r="B50" i="28"/>
  <c r="B51" i="28"/>
  <c r="B52" i="28"/>
  <c r="B53" i="28"/>
  <c r="I125" i="28"/>
  <c r="A127" i="28" s="1"/>
  <c r="A1" i="26"/>
  <c r="E1" i="26"/>
  <c r="A7" i="26"/>
  <c r="E7" i="26"/>
  <c r="E8" i="26"/>
  <c r="E9" i="26"/>
  <c r="E10" i="26"/>
  <c r="E11" i="26"/>
  <c r="A1" i="25"/>
  <c r="E1" i="25"/>
  <c r="A7" i="25"/>
  <c r="E7" i="25"/>
  <c r="E8" i="25"/>
  <c r="E9" i="25"/>
  <c r="E10" i="25"/>
  <c r="E11" i="25"/>
  <c r="A1" i="24"/>
  <c r="E1" i="24"/>
  <c r="A7" i="24"/>
  <c r="E7" i="24"/>
  <c r="E8" i="24"/>
  <c r="E9" i="24"/>
  <c r="E10" i="24"/>
  <c r="E11" i="24"/>
  <c r="A1" i="23"/>
  <c r="A32" i="23" s="1"/>
  <c r="A60" i="23" s="1"/>
  <c r="E1" i="23"/>
  <c r="E32" i="23" s="1"/>
  <c r="E60" i="23" s="1"/>
  <c r="Z2" i="23"/>
  <c r="A7" i="23"/>
  <c r="D7" i="23"/>
  <c r="D38" i="23" s="1"/>
  <c r="A8" i="23"/>
  <c r="D8" i="23"/>
  <c r="D39" i="23" s="1"/>
  <c r="D9" i="23"/>
  <c r="D40" i="23" s="1"/>
  <c r="D10" i="23"/>
  <c r="D69" i="23" s="1"/>
  <c r="D11" i="23"/>
  <c r="D42" i="23" s="1"/>
  <c r="A38" i="23"/>
  <c r="A39" i="23"/>
  <c r="B40" i="23"/>
  <c r="B41" i="23"/>
  <c r="B42" i="23"/>
  <c r="B43" i="23"/>
  <c r="A66" i="23"/>
  <c r="A67" i="23"/>
  <c r="B68" i="23"/>
  <c r="B69" i="23"/>
  <c r="B70" i="23"/>
  <c r="B71" i="23"/>
  <c r="A1" i="22"/>
  <c r="L1" i="22"/>
  <c r="A7" i="22"/>
  <c r="G7" i="22"/>
  <c r="G8" i="22"/>
  <c r="G9" i="22"/>
  <c r="G10" i="22"/>
  <c r="G11" i="22"/>
  <c r="B20" i="22"/>
  <c r="A1" i="21"/>
  <c r="E1" i="21"/>
  <c r="A3" i="21"/>
  <c r="E7" i="21"/>
  <c r="A8" i="21"/>
  <c r="E8" i="21"/>
  <c r="E9" i="21"/>
  <c r="E10" i="21"/>
  <c r="E11" i="21"/>
  <c r="F35" i="21"/>
  <c r="E69" i="21"/>
  <c r="A37" i="20"/>
  <c r="A38" i="20"/>
  <c r="A39" i="20"/>
  <c r="A40" i="20"/>
  <c r="A41" i="20"/>
  <c r="A45" i="20"/>
  <c r="A50" i="20"/>
  <c r="F198" i="20"/>
  <c r="F199" i="20"/>
  <c r="A1" i="19"/>
  <c r="E1" i="19"/>
  <c r="A7" i="19"/>
  <c r="E7" i="19"/>
  <c r="E8" i="19"/>
  <c r="E9" i="19"/>
  <c r="E10" i="19"/>
  <c r="E11" i="19"/>
  <c r="A1" i="18"/>
  <c r="E1" i="18"/>
  <c r="A7" i="18"/>
  <c r="E7" i="18"/>
  <c r="E8" i="18"/>
  <c r="E9" i="18"/>
  <c r="E10" i="18"/>
  <c r="E11" i="18"/>
  <c r="A1" i="17"/>
  <c r="E1" i="17"/>
  <c r="A7" i="17"/>
  <c r="D7" i="17"/>
  <c r="D8" i="17"/>
  <c r="D9" i="17"/>
  <c r="D10" i="17"/>
  <c r="D11" i="17"/>
  <c r="C118" i="17"/>
  <c r="C124" i="17"/>
  <c r="C129" i="17"/>
  <c r="C134" i="17"/>
  <c r="C140" i="17"/>
  <c r="C145" i="17"/>
  <c r="C151" i="17"/>
  <c r="A1" i="16"/>
  <c r="A29" i="16" s="1"/>
  <c r="A57" i="16" s="1"/>
  <c r="E1" i="16"/>
  <c r="E29" i="16" s="1"/>
  <c r="E57" i="16" s="1"/>
  <c r="A3" i="16"/>
  <c r="A31" i="16" s="1"/>
  <c r="A59" i="16" s="1"/>
  <c r="A7" i="16"/>
  <c r="D7" i="16"/>
  <c r="D63" i="16" s="1"/>
  <c r="D8" i="16"/>
  <c r="D36" i="16" s="1"/>
  <c r="D9" i="16"/>
  <c r="D65" i="16" s="1"/>
  <c r="D10" i="16"/>
  <c r="D38" i="16" s="1"/>
  <c r="D11" i="16"/>
  <c r="D39" i="16" s="1"/>
  <c r="A35" i="16"/>
  <c r="A63" i="16"/>
  <c r="A1" i="15"/>
  <c r="E1" i="15"/>
  <c r="A7" i="15"/>
  <c r="E7" i="15"/>
  <c r="E8" i="15"/>
  <c r="E9" i="15"/>
  <c r="E10" i="15"/>
  <c r="E11" i="15"/>
  <c r="A1" i="14"/>
  <c r="A7" i="14"/>
  <c r="D47" i="14"/>
  <c r="D48" i="14"/>
  <c r="A1" i="13"/>
  <c r="E1" i="13"/>
  <c r="A7" i="13"/>
  <c r="E7" i="13"/>
  <c r="E8" i="13"/>
  <c r="E9" i="13"/>
  <c r="E10" i="13"/>
  <c r="E11" i="13"/>
  <c r="A1" i="12"/>
  <c r="A30" i="12" s="1"/>
  <c r="E1" i="12"/>
  <c r="A7" i="12"/>
  <c r="E7" i="12"/>
  <c r="E8" i="12"/>
  <c r="E9" i="12"/>
  <c r="E10" i="12"/>
  <c r="E11" i="12"/>
  <c r="E30" i="12"/>
  <c r="A32" i="12"/>
  <c r="A1" i="11"/>
  <c r="A6" i="11"/>
  <c r="D6" i="11"/>
  <c r="D7" i="11"/>
  <c r="D8" i="11"/>
  <c r="D9" i="11"/>
  <c r="A1" i="10"/>
  <c r="A6" i="10"/>
  <c r="D6" i="10"/>
  <c r="D7" i="10"/>
  <c r="D8" i="10"/>
  <c r="D9" i="10"/>
  <c r="A1" i="9"/>
  <c r="E1" i="9"/>
  <c r="A7" i="9"/>
  <c r="D7" i="9"/>
  <c r="D8" i="9"/>
  <c r="D9" i="9"/>
  <c r="D10" i="9"/>
  <c r="D11" i="9"/>
  <c r="A1" i="8"/>
  <c r="E1" i="8"/>
  <c r="A7" i="8"/>
  <c r="E7" i="8"/>
  <c r="E8" i="8"/>
  <c r="E9" i="8"/>
  <c r="E10" i="8"/>
  <c r="E11" i="8"/>
  <c r="A1" i="7"/>
  <c r="E1" i="7"/>
  <c r="A7" i="7"/>
  <c r="D7" i="7"/>
  <c r="D8" i="7"/>
  <c r="D9" i="7"/>
  <c r="D10" i="7"/>
  <c r="D11" i="7"/>
  <c r="A1" i="6"/>
  <c r="E1" i="6"/>
  <c r="A7" i="6"/>
  <c r="E7" i="6"/>
  <c r="E8" i="6"/>
  <c r="E9" i="6"/>
  <c r="E10" i="6"/>
  <c r="E11" i="6"/>
  <c r="H18" i="6"/>
  <c r="I18" i="6"/>
  <c r="H19" i="6"/>
  <c r="I19" i="6"/>
  <c r="H20" i="6"/>
  <c r="I20" i="6"/>
  <c r="H21" i="6"/>
  <c r="I21" i="6"/>
  <c r="H22" i="6"/>
  <c r="I22" i="6"/>
  <c r="H23" i="6"/>
  <c r="I23" i="6"/>
  <c r="H24" i="6"/>
  <c r="I24" i="6"/>
  <c r="H25" i="6"/>
  <c r="I25" i="6"/>
  <c r="F26" i="6"/>
  <c r="G26" i="6"/>
  <c r="A1" i="5"/>
  <c r="A3" i="5"/>
  <c r="L36" i="5"/>
  <c r="A1" i="4"/>
  <c r="E1" i="4"/>
  <c r="Z1" i="4"/>
  <c r="AT1" i="4"/>
  <c r="A3" i="4"/>
  <c r="A3" i="27" s="1"/>
  <c r="Z8" i="4"/>
  <c r="B9" i="4"/>
  <c r="B10" i="4"/>
  <c r="B11" i="4"/>
  <c r="B12" i="4"/>
  <c r="B11" i="27" s="1"/>
  <c r="A14" i="4"/>
  <c r="B17" i="4"/>
  <c r="B37" i="16" s="1"/>
  <c r="B18" i="4"/>
  <c r="B38" i="16" s="1"/>
  <c r="B19" i="4"/>
  <c r="B39" i="16" s="1"/>
  <c r="B20" i="4"/>
  <c r="B40" i="16" s="1"/>
  <c r="B24" i="4"/>
  <c r="E24" i="4"/>
  <c r="E26" i="27" s="1"/>
  <c r="AA24" i="4"/>
  <c r="B25" i="4"/>
  <c r="E25" i="4"/>
  <c r="E27" i="27" s="1"/>
  <c r="AA25" i="4"/>
  <c r="B1" i="3"/>
  <c r="B2" i="3"/>
  <c r="I4" i="3"/>
  <c r="P16" i="28" s="1"/>
  <c r="I5" i="3"/>
  <c r="G9" i="3"/>
  <c r="J17" i="5" s="1"/>
  <c r="H9" i="3"/>
  <c r="AA9" i="3"/>
  <c r="Z2" i="4" s="1"/>
  <c r="B10" i="3"/>
  <c r="B11" i="3"/>
  <c r="B13" i="3"/>
  <c r="B14" i="3"/>
  <c r="B18" i="3"/>
  <c r="B19" i="3"/>
  <c r="E28" i="3"/>
  <c r="B2" i="2"/>
  <c r="B3" i="2"/>
  <c r="D67" i="23" l="1"/>
  <c r="B10" i="17"/>
  <c r="B9" i="27"/>
  <c r="B25" i="19"/>
  <c r="B27" i="27"/>
  <c r="B11" i="18"/>
  <c r="B10" i="27"/>
  <c r="D37" i="16"/>
  <c r="D68" i="23"/>
  <c r="C339" i="5"/>
  <c r="B26" i="27"/>
  <c r="F104" i="28"/>
  <c r="B8" i="27"/>
  <c r="D66" i="23"/>
  <c r="D41" i="23"/>
  <c r="A9" i="29"/>
  <c r="B9" i="29" s="1"/>
  <c r="D9" i="29" s="1"/>
  <c r="A8" i="29"/>
  <c r="B8" i="29" s="1"/>
  <c r="D8" i="29" s="1"/>
  <c r="H111" i="28"/>
  <c r="D67" i="16"/>
  <c r="D35" i="16"/>
  <c r="D70" i="23"/>
  <c r="B10" i="9"/>
  <c r="B11" i="5"/>
  <c r="I26" i="6"/>
  <c r="A18" i="6" s="1"/>
  <c r="B10" i="6"/>
  <c r="B34" i="26"/>
  <c r="B10" i="5"/>
  <c r="B10" i="7"/>
  <c r="B24" i="11"/>
  <c r="B10" i="15"/>
  <c r="D66" i="16"/>
  <c r="B11" i="16"/>
  <c r="B11" i="21"/>
  <c r="B10" i="22"/>
  <c r="B10" i="25"/>
  <c r="K63" i="5"/>
  <c r="B10" i="8"/>
  <c r="B25" i="10"/>
  <c r="B10" i="11"/>
  <c r="B10" i="13"/>
  <c r="B19" i="15"/>
  <c r="B10" i="19"/>
  <c r="B10" i="23"/>
  <c r="B11" i="26"/>
  <c r="A7" i="29"/>
  <c r="B7" i="29" s="1"/>
  <c r="D7" i="29" s="1"/>
  <c r="A113" i="28"/>
  <c r="B5" i="3"/>
  <c r="A11" i="29"/>
  <c r="B11" i="29" s="1"/>
  <c r="D11" i="29" s="1"/>
  <c r="A6" i="29"/>
  <c r="Z2" i="16"/>
  <c r="E17" i="4"/>
  <c r="B65" i="16" s="1"/>
  <c r="E19" i="4"/>
  <c r="B67" i="16" s="1"/>
  <c r="Z2" i="22"/>
  <c r="B16" i="4"/>
  <c r="A36" i="16" s="1"/>
  <c r="E16" i="4"/>
  <c r="A64" i="16" s="1"/>
  <c r="E18" i="4"/>
  <c r="B66" i="16" s="1"/>
  <c r="E20" i="4"/>
  <c r="B68" i="16" s="1"/>
  <c r="K36" i="5"/>
  <c r="J171" i="5"/>
  <c r="E30" i="25"/>
  <c r="D156" i="17"/>
  <c r="E106" i="28"/>
  <c r="D29" i="23"/>
  <c r="D57" i="23" s="1"/>
  <c r="D85" i="23" s="1"/>
  <c r="E24" i="19"/>
  <c r="E18" i="15"/>
  <c r="E22" i="13"/>
  <c r="G339" i="5"/>
  <c r="A3" i="23"/>
  <c r="A34" i="23" s="1"/>
  <c r="A62" i="23" s="1"/>
  <c r="A3" i="19"/>
  <c r="A3" i="17"/>
  <c r="A16" i="17"/>
  <c r="A3" i="15"/>
  <c r="A16" i="14"/>
  <c r="A3" i="13"/>
  <c r="A3" i="26"/>
  <c r="A3" i="24"/>
  <c r="A3" i="14"/>
  <c r="A3" i="8"/>
  <c r="A3" i="6"/>
  <c r="E34" i="26"/>
  <c r="E31" i="24"/>
  <c r="H94" i="22"/>
  <c r="E82" i="21"/>
  <c r="E25" i="18"/>
  <c r="D27" i="16"/>
  <c r="D55" i="16" s="1"/>
  <c r="D83" i="16" s="1"/>
  <c r="E27" i="12"/>
  <c r="E50" i="12" s="1"/>
  <c r="B6" i="28"/>
  <c r="C106" i="28"/>
  <c r="B29" i="23"/>
  <c r="B57" i="23" s="1"/>
  <c r="B85" i="23" s="1"/>
  <c r="B24" i="19"/>
  <c r="B18" i="15"/>
  <c r="B22" i="13"/>
  <c r="B33" i="26"/>
  <c r="B30" i="24"/>
  <c r="B93" i="22"/>
  <c r="B81" i="21"/>
  <c r="B23" i="11"/>
  <c r="B24" i="10"/>
  <c r="B24" i="8"/>
  <c r="B21" i="6"/>
  <c r="B12" i="26"/>
  <c r="B12" i="24"/>
  <c r="B12" i="21"/>
  <c r="B12" i="18"/>
  <c r="B12" i="16"/>
  <c r="B12" i="12"/>
  <c r="B12" i="5"/>
  <c r="K62" i="5"/>
  <c r="E22" i="6"/>
  <c r="D26" i="7"/>
  <c r="B12" i="8"/>
  <c r="B12" i="9"/>
  <c r="D24" i="10"/>
  <c r="B26" i="12"/>
  <c r="B49" i="12" s="1"/>
  <c r="E23" i="13"/>
  <c r="B12" i="15"/>
  <c r="B12" i="19"/>
  <c r="B12" i="22"/>
  <c r="D30" i="23"/>
  <c r="D58" i="23" s="1"/>
  <c r="D86" i="23" s="1"/>
  <c r="B9" i="24"/>
  <c r="B12" i="25"/>
  <c r="E107" i="28"/>
  <c r="B25" i="18"/>
  <c r="B27" i="16"/>
  <c r="B55" i="16" s="1"/>
  <c r="B83" i="16" s="1"/>
  <c r="B48" i="14"/>
  <c r="B31" i="25"/>
  <c r="B157" i="17"/>
  <c r="B28" i="9"/>
  <c r="B26" i="7"/>
  <c r="B22" i="6"/>
  <c r="B11" i="25"/>
  <c r="B11" i="22"/>
  <c r="B11" i="23"/>
  <c r="B11" i="19"/>
  <c r="B11" i="17"/>
  <c r="B11" i="15"/>
  <c r="B11" i="13"/>
  <c r="F8" i="4"/>
  <c r="A8" i="4" s="1"/>
  <c r="A7" i="27" s="1"/>
  <c r="G340" i="5"/>
  <c r="H26" i="6"/>
  <c r="A17" i="6" s="1"/>
  <c r="B11" i="6"/>
  <c r="B9" i="6"/>
  <c r="D25" i="7"/>
  <c r="B11" i="7"/>
  <c r="B9" i="7"/>
  <c r="E25" i="8"/>
  <c r="D28" i="9"/>
  <c r="B11" i="10"/>
  <c r="B8" i="10"/>
  <c r="A3" i="10"/>
  <c r="D23" i="11"/>
  <c r="B9" i="12"/>
  <c r="A3" i="12"/>
  <c r="B23" i="13"/>
  <c r="B12" i="14"/>
  <c r="D26" i="16"/>
  <c r="D54" i="16" s="1"/>
  <c r="D82" i="16" s="1"/>
  <c r="E24" i="18"/>
  <c r="B82" i="21"/>
  <c r="B94" i="22"/>
  <c r="A3" i="22"/>
  <c r="B30" i="23"/>
  <c r="B58" i="23" s="1"/>
  <c r="B86" i="23" s="1"/>
  <c r="B11" i="24"/>
  <c r="A3" i="25"/>
  <c r="E33" i="26"/>
  <c r="C107" i="28"/>
  <c r="B10" i="26"/>
  <c r="B10" i="24"/>
  <c r="B10" i="21"/>
  <c r="B10" i="18"/>
  <c r="B10" i="16"/>
  <c r="B10" i="14"/>
  <c r="B10" i="12"/>
  <c r="B9" i="11"/>
  <c r="B9" i="10"/>
  <c r="C340" i="5"/>
  <c r="B9" i="5"/>
  <c r="B25" i="7"/>
  <c r="A3" i="7"/>
  <c r="B25" i="8"/>
  <c r="B11" i="8"/>
  <c r="B9" i="8"/>
  <c r="D27" i="9"/>
  <c r="B11" i="9"/>
  <c r="B9" i="9"/>
  <c r="D25" i="10"/>
  <c r="B10" i="10"/>
  <c r="B11" i="11"/>
  <c r="B8" i="11"/>
  <c r="A3" i="11"/>
  <c r="B27" i="12"/>
  <c r="B50" i="12" s="1"/>
  <c r="B11" i="12"/>
  <c r="B12" i="13"/>
  <c r="B11" i="14"/>
  <c r="E19" i="15"/>
  <c r="D64" i="16"/>
  <c r="B26" i="16"/>
  <c r="B54" i="16" s="1"/>
  <c r="B82" i="16" s="1"/>
  <c r="D157" i="17"/>
  <c r="B12" i="17"/>
  <c r="B24" i="18"/>
  <c r="E25" i="19"/>
  <c r="E81" i="21"/>
  <c r="B9" i="21"/>
  <c r="E22" i="21" s="1"/>
  <c r="H93" i="22"/>
  <c r="B12" i="23"/>
  <c r="B31" i="24"/>
  <c r="E31" i="25"/>
  <c r="B9" i="26"/>
  <c r="B9" i="25"/>
  <c r="B9" i="22"/>
  <c r="H20" i="22" s="1"/>
  <c r="B9" i="14"/>
  <c r="B9" i="23"/>
  <c r="B9" i="19"/>
  <c r="B9" i="17"/>
  <c r="B9" i="15"/>
  <c r="B9" i="13"/>
  <c r="E21" i="6"/>
  <c r="B12" i="6"/>
  <c r="B12" i="7"/>
  <c r="E24" i="8"/>
  <c r="B27" i="9"/>
  <c r="A3" i="9"/>
  <c r="D24" i="11"/>
  <c r="E26" i="12"/>
  <c r="E49" i="12" s="1"/>
  <c r="B47" i="14"/>
  <c r="B9" i="16"/>
  <c r="B156" i="17"/>
  <c r="B9" i="18"/>
  <c r="A3" i="18"/>
  <c r="E30" i="24"/>
  <c r="B30" i="25"/>
  <c r="A111" i="28"/>
  <c r="A114" i="28"/>
  <c r="F111" i="28"/>
  <c r="A10" i="29"/>
  <c r="B10" i="29" s="1"/>
  <c r="D10" i="29" s="1"/>
  <c r="B6" i="29" l="1"/>
  <c r="A4" i="29" s="1"/>
  <c r="AI6" i="28"/>
  <c r="AI9" i="28"/>
  <c r="AI7" i="28"/>
  <c r="AI8" i="28" s="1"/>
  <c r="A8" i="26"/>
  <c r="A8" i="24"/>
  <c r="A8" i="18"/>
  <c r="A8" i="16"/>
  <c r="A8" i="12"/>
  <c r="A7" i="11"/>
  <c r="A7" i="10"/>
  <c r="A8" i="5"/>
  <c r="A8" i="14"/>
  <c r="A8" i="7"/>
  <c r="A8" i="6"/>
  <c r="A8" i="25"/>
  <c r="A8" i="22"/>
  <c r="A8" i="19"/>
  <c r="A8" i="15"/>
  <c r="A8" i="17"/>
  <c r="A8" i="13"/>
  <c r="A8" i="9"/>
  <c r="A8" i="8"/>
  <c r="J62" i="5"/>
  <c r="E48" i="20" l="1"/>
  <c r="B98" i="28"/>
  <c r="E138" i="20" l="1"/>
  <c r="E75" i="20"/>
  <c r="E156" i="20"/>
  <c r="E115" i="20"/>
  <c r="E186" i="20"/>
  <c r="F193" i="20"/>
  <c r="E92" i="20"/>
</calcChain>
</file>

<file path=xl/sharedStrings.xml><?xml version="1.0" encoding="utf-8"?>
<sst xmlns="http://schemas.openxmlformats.org/spreadsheetml/2006/main" count="1742" uniqueCount="976">
  <si>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</si>
  <si>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</si>
  <si>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</si>
  <si>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</si>
  <si>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</si>
  <si>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</si>
  <si>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</si>
  <si>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</si>
  <si>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</si>
  <si>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</si>
  <si>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Name of other Partner - 2 (More, if any)</t>
  </si>
  <si>
    <t>Address of other Partner - 2 (More, if any)</t>
  </si>
  <si>
    <t>Thirty Five</t>
  </si>
  <si>
    <t>Labour, Co-efficient l=</t>
  </si>
  <si>
    <t>Electrolytic High Grade Zinc, co-efficient b =</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</si>
  <si>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</si>
  <si>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</si>
  <si>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</si>
  <si>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</si>
  <si>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</si>
  <si>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</si>
  <si>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</si>
  <si>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</si>
  <si>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</si>
  <si>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</si>
  <si>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</si>
  <si>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</si>
  <si>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</si>
  <si>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</si>
  <si>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</si>
  <si>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</si>
  <si>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</si>
  <si>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</si>
  <si>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</si>
  <si>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</si>
  <si>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</si>
  <si>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</si>
  <si>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</si>
  <si>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</si>
  <si>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</si>
  <si>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</si>
  <si>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</si>
  <si>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</si>
  <si>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</si>
  <si>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</si>
  <si>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</si>
  <si>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</si>
  <si>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</si>
  <si>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</si>
  <si>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</si>
  <si>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</si>
  <si>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</si>
  <si>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</si>
  <si>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</si>
  <si>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</si>
  <si>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</si>
  <si>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</si>
  <si>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</si>
  <si>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</si>
  <si>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</si>
  <si>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</si>
  <si>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</si>
  <si>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</si>
  <si>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</si>
  <si>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</si>
  <si>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</si>
  <si>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</si>
  <si>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</si>
  <si>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</si>
  <si>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</si>
  <si>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</si>
  <si>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</si>
  <si>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</si>
  <si>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</si>
  <si>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</si>
  <si>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</si>
  <si>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GCC 9.3 </t>
  </si>
  <si>
    <t>Performance Security</t>
  </si>
  <si>
    <t>(e)</t>
  </si>
  <si>
    <t>GCC 10</t>
  </si>
  <si>
    <t>Taxes and Duties</t>
  </si>
  <si>
    <t>(f)</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</si>
  <si>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</si>
  <si>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</si>
  <si>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</si>
  <si>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</si>
  <si>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</si>
  <si>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</si>
  <si>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</si>
  <si>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</si>
  <si>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</si>
  <si>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</si>
  <si>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</si>
  <si>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</si>
  <si>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</si>
  <si>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</si>
  <si>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</si>
  <si>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</si>
  <si>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</si>
  <si>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</si>
  <si>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</si>
  <si>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</si>
  <si>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</si>
  <si>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</si>
  <si>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</si>
  <si>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</si>
  <si>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</si>
  <si>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</si>
  <si>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</si>
  <si>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</si>
  <si>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</si>
  <si>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xml:space="preserve">Commissions or gratuities, if any, paid or to be paid by us to agents relating to this Bid, and to contract execution, if we are awarded the contract, are  listed below:- </t>
  </si>
  <si>
    <t>Amount and Currency</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</si>
  <si>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</si>
  <si>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</si>
  <si>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</si>
  <si>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</si>
  <si>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</si>
  <si>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</si>
  <si>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</si>
  <si>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</si>
  <si>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</si>
  <si>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</si>
  <si>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</si>
  <si>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</si>
  <si>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</si>
  <si>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</si>
  <si>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</si>
  <si>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</si>
  <si>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</si>
  <si>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</si>
  <si>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</si>
  <si>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</si>
  <si>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</si>
  <si>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</si>
  <si>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</si>
  <si>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</si>
  <si>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</si>
  <si>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</si>
  <si>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</si>
  <si>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</si>
  <si>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</si>
  <si>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</si>
  <si>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</si>
  <si>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</si>
  <si>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</si>
  <si>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</si>
  <si>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</si>
  <si>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</si>
  <si>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</si>
  <si>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</si>
  <si>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</si>
  <si>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</si>
  <si>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</si>
  <si>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</si>
  <si>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</si>
  <si>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</si>
  <si>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</si>
  <si>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</si>
  <si>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</si>
  <si>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</si>
  <si>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6.           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</si>
  <si>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</si>
  <si>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</si>
  <si>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</si>
  <si>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</si>
  <si>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</si>
  <si>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</si>
  <si>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Sole Bidder</t>
  </si>
  <si>
    <t>JV (Joint Venture)</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</si>
  <si>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</si>
  <si>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</si>
  <si>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</si>
  <si>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</si>
  <si>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</si>
  <si>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</si>
  <si>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</si>
  <si>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</si>
  <si>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</si>
  <si>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</si>
  <si>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</si>
  <si>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</si>
  <si>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</si>
  <si>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</si>
  <si>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</si>
  <si>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</si>
  <si>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</si>
  <si>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</si>
  <si>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</si>
  <si>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</si>
  <si>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</si>
  <si>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</si>
  <si>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</si>
  <si>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</si>
  <si>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</si>
  <si>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</si>
  <si>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</si>
  <si>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</si>
  <si>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</si>
  <si>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</si>
  <si>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</si>
  <si>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</si>
  <si>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</si>
  <si>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</si>
  <si>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</si>
  <si>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</si>
  <si>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</si>
  <si>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</si>
  <si>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</si>
  <si>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</si>
  <si>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</si>
  <si>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</si>
  <si>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</si>
  <si>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</si>
  <si>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</si>
  <si>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</si>
  <si>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</si>
  <si>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</si>
  <si>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</si>
  <si>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</si>
  <si>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</si>
  <si>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</si>
  <si>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</si>
  <si>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</si>
  <si>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</si>
  <si>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</si>
  <si>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</si>
  <si>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</si>
  <si>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</si>
  <si>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</si>
  <si>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</si>
  <si>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</si>
  <si>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</si>
  <si>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</si>
  <si>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</si>
  <si>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</si>
  <si>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</si>
  <si>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</si>
  <si>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</si>
  <si>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</si>
  <si>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</si>
  <si>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</si>
  <si>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</si>
  <si>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</si>
  <si>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</si>
  <si>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</si>
  <si>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</si>
  <si>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</si>
  <si>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</si>
  <si>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</si>
  <si>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</si>
  <si>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</si>
  <si>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</si>
  <si>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</si>
  <si>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</si>
  <si>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</si>
  <si>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</si>
  <si>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</si>
  <si>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</si>
  <si>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</si>
  <si>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</si>
  <si>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</si>
  <si>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</si>
  <si>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</si>
  <si>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</si>
  <si>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</si>
  <si>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</si>
  <si>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</si>
  <si>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</si>
  <si>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</si>
  <si>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</si>
  <si>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</si>
  <si>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</si>
  <si>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</si>
  <si>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</si>
  <si>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</si>
  <si>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</si>
  <si>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</si>
  <si>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</si>
  <si>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</si>
  <si>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</si>
  <si>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</si>
  <si>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</si>
  <si>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</si>
  <si>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</si>
  <si>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</si>
  <si>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</si>
  <si>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</si>
  <si>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</si>
  <si>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</si>
  <si>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</si>
  <si>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</si>
  <si>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Proposed Tower Parts Manufacturer other than the bidder, if any [Maximum two nos.]</t>
  </si>
  <si>
    <t>Any Tower Parts Manufacturer proposed other than the bidder [Yes / No]</t>
  </si>
  <si>
    <t>nd</t>
  </si>
  <si>
    <t>February</t>
  </si>
  <si>
    <t>rd</t>
  </si>
  <si>
    <t>March</t>
  </si>
  <si>
    <t>th</t>
  </si>
  <si>
    <t>April</t>
  </si>
  <si>
    <t>May</t>
  </si>
  <si>
    <t>June</t>
  </si>
  <si>
    <t>July</t>
  </si>
  <si>
    <t>August</t>
  </si>
  <si>
    <t>September</t>
  </si>
  <si>
    <t>October</t>
  </si>
  <si>
    <t>November</t>
  </si>
  <si>
    <t>December</t>
  </si>
  <si>
    <t>(If none, state “none”)</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</si>
  <si>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</si>
  <si>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</si>
  <si>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</si>
  <si>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</si>
  <si>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</si>
  <si>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</si>
  <si>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</si>
  <si>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</si>
  <si>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</si>
  <si>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</si>
  <si>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</si>
  <si>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</si>
  <si>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</si>
  <si>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</si>
  <si>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</si>
  <si>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</si>
  <si>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</si>
  <si>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</si>
  <si>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</si>
  <si>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</si>
  <si>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</si>
  <si>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</si>
  <si>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</si>
  <si>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</si>
  <si>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</si>
  <si>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</si>
  <si>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</si>
  <si>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</si>
  <si>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</si>
  <si>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</si>
  <si>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</si>
  <si>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</si>
  <si>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</si>
  <si>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</si>
  <si>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</si>
  <si>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</si>
  <si>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</si>
  <si>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</si>
  <si>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</si>
  <si>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</si>
  <si>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</si>
  <si>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</si>
  <si>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</si>
  <si>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</si>
  <si>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</si>
  <si>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</si>
  <si>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</si>
  <si>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</si>
  <si>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</si>
  <si>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</si>
  <si>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</si>
  <si>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</si>
  <si>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</si>
  <si>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</si>
  <si>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</si>
  <si>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</si>
  <si>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</si>
  <si>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</si>
  <si>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</si>
  <si>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</si>
  <si>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</si>
  <si>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</si>
  <si>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</si>
  <si>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</si>
  <si>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</si>
  <si>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Quantity proposed to be bought/sub-contracted</t>
  </si>
  <si>
    <t xml:space="preserve">Details of the proposed sub-contractor/sub-vendor </t>
  </si>
  <si>
    <t xml:space="preserve">Name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</si>
  <si>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</si>
  <si>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</si>
  <si>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</si>
  <si>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</si>
  <si>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</si>
  <si>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</si>
  <si>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</si>
  <si>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</si>
  <si>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</si>
  <si>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</si>
  <si>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</si>
  <si>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</si>
  <si>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</si>
  <si>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</si>
  <si>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</si>
  <si>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</si>
  <si>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</si>
  <si>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</si>
  <si>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</si>
  <si>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</si>
  <si>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</si>
  <si>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 xml:space="preserve">For Fabricated Tower Parts (including bolts &amp; nuts) </t>
  </si>
  <si>
    <t>A</t>
  </si>
  <si>
    <t>IEEMA</t>
  </si>
  <si>
    <t>B</t>
  </si>
  <si>
    <t>C</t>
  </si>
  <si>
    <t>B.</t>
  </si>
  <si>
    <t>i)</t>
  </si>
  <si>
    <t>ii)</t>
  </si>
  <si>
    <t xml:space="preserve">Indian Labour Bureau, Shimla, Govt. of India (monthly) 
(Base: 2001 = 100) (www.labourbureau.nic.in)
</t>
  </si>
  <si>
    <t>Coefficient  ‘a’ shall be between 0.51 to 0.57 and coefficient ‘b’ shall be between 0.08 to 0.10 and coefficient ‘l’ shall be between 0.20 to 0.24 and sum of Coefficients ‘a’, ‘b’ and ‘l’ shall be 0.85</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</si>
  <si>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</si>
  <si>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</si>
  <si>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</si>
  <si>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</si>
  <si>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</si>
  <si>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</si>
  <si>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</si>
  <si>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</si>
  <si>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having its Registered Office at B-9, Qutab Institutional Area, Katwaria Sarai,                           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</si>
  <si>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</si>
  <si>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</si>
  <si>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</si>
  <si>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</si>
  <si>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</si>
  <si>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</si>
  <si>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</si>
  <si>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</si>
  <si>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</si>
  <si>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</si>
  <si>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</si>
  <si>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</si>
  <si>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(2)</t>
  </si>
  <si>
    <t>Section II - Commitments of the Bidder/Contractor</t>
  </si>
  <si>
    <t>Page 2 of 8</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</si>
  <si>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</si>
  <si>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</si>
  <si>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</si>
  <si>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</si>
  <si>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</si>
  <si>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</si>
  <si>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</si>
  <si>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</si>
  <si>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</si>
  <si>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</si>
  <si>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</si>
  <si>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</si>
  <si>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</si>
  <si>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</si>
  <si>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</si>
  <si>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</si>
  <si>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</si>
  <si>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(8)</t>
  </si>
  <si>
    <t>Page 6 of 8</t>
  </si>
  <si>
    <t>(9)</t>
  </si>
  <si>
    <t>(*)</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</si>
  <si>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</si>
  <si>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</si>
  <si>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</si>
  <si>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</si>
  <si>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</si>
  <si>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</si>
  <si>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</si>
  <si>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</si>
  <si>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</si>
  <si>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</si>
  <si>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</si>
  <si>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</si>
  <si>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</si>
  <si>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</si>
  <si>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</si>
  <si>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 xml:space="preserve">  </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</si>
  <si>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</si>
  <si>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</si>
  <si>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</si>
  <si>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Power of Attorney. Bidders may use their own proforma for furnishing the required information with the bid.</t>
  </si>
  <si>
    <t xml:space="preserve">Note: Bidders may note that no prescribed proforma has been enclosed for </t>
  </si>
  <si>
    <t>No</t>
  </si>
  <si>
    <t>Attachment 8 Manufacturer’s Authorisation Form : To be furnished as per proforma provided in the bidding document, on the letter head of the each Manufactures proposed to supply main items. Not included here.</t>
  </si>
  <si>
    <t>Enable the Active X Control &amp; Macros. Also ensure to keep option of "Trust acess to VBA project object Model" cheched [√]. Ensure that you work on MS Excel 2007 or higher version.</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</si>
  <si>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</si>
  <si>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</si>
  <si>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</si>
  <si>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</si>
  <si>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</si>
  <si>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</si>
  <si>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</si>
  <si>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</si>
  <si>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</si>
  <si>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</si>
  <si>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 ……. …….. …… ……. …….. </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</si>
  <si>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</si>
  <si>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</si>
  <si>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</si>
  <si>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</si>
  <si>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</si>
  <si>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</si>
  <si>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</si>
  <si>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</si>
  <si>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</si>
  <si>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</si>
  <si>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</si>
  <si>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</si>
  <si>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Value of index</t>
  </si>
  <si>
    <t>2016- 2017</t>
  </si>
  <si>
    <t>Steel Blooms, co-efficient a =</t>
  </si>
  <si>
    <t>2017- 2018</t>
  </si>
  <si>
    <t>2018- 2019</t>
  </si>
  <si>
    <t>Safety Pact</t>
  </si>
  <si>
    <t>(Safety Pact)</t>
  </si>
  <si>
    <t>Safety Pact is annexed separately herewith this Volume.</t>
  </si>
  <si>
    <t>1.We hereby furnish the details of the items/ sub-assemblies (supply items), we propose to buy for the purpose of furnishing and installation of the subject Package :</t>
  </si>
  <si>
    <t>1. We hereby furnish the details of the items, components, raw material, services which we propose to buy/avail from Micro and Small Enterprises (MSEs) for the purpose of completion of works under the subject package :</t>
  </si>
  <si>
    <t>Name &amp; Address</t>
  </si>
  <si>
    <t xml:space="preserve">Category
(Micro or Small)
</t>
  </si>
  <si>
    <t>ATTACHMENT-5A</t>
  </si>
  <si>
    <t>(Items, Components, Raw Material, Services proposed to be sourced from Micro and Small Enterprises): The details of the items, components, raw material, services which is proposed to bought/availed from Micro and Small Enterprises for the purpose of completion of works</t>
  </si>
  <si>
    <t xml:space="preserve">We are a Micro and Small Enterprise (MSE) registered with </t>
  </si>
  <si>
    <t>2019- 2020</t>
  </si>
  <si>
    <t>(iii)</t>
  </si>
  <si>
    <t>As per para BDS/ITB clause 9.3 q, Bidder shall furnish the details of their Provident Fund Code Number</t>
  </si>
  <si>
    <t>Name of Bidders/JV Partners</t>
  </si>
  <si>
    <t>Provident Fund Code Number</t>
  </si>
  <si>
    <t xml:space="preserve">Details </t>
  </si>
  <si>
    <t>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Accordingly,We hereby furnish the details of ex-employees of POWERGRID who had retired/ resigned at the level of General Manager and above from POWERGRID and subsequently have been employed by us:</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</si>
  <si>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</si>
  <si>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</si>
  <si>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rPr>
        <b/>
        <sz val="11"/>
        <rFont val="Book Antiqua"/>
        <family val="1"/>
      </rPr>
      <t xml:space="preserve">Note:  </t>
    </r>
    <r>
      <rPr>
        <sz val="11"/>
        <rFont val="Book Antiqua"/>
        <family val="1"/>
      </rPr>
      <t xml:space="preserve">
1. “Code of Business Conduct and Ethics for Senior Management Personnel” and “Code of Business Conduct and Ethics for Board Members” are available on POWERGRID’s website https://www.powergridindia.com.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</si>
  <si>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(Declaration of Key Managerial Person and Power of Attorney holder)</t>
  </si>
  <si>
    <t>Note: Key Managerial Personnel (KMP) of the company shall include CEO/Managing Director/ Company Secretary/ Director/ CFO/any of the partner in case of partnership firm/any other officer entrusted with substantial powers of the management of the affairs of the company/firm.</t>
  </si>
  <si>
    <t xml:space="preserve">1. We confirm that the declarations made in our bid, particularly Attachment-3 (QR) regarding eligibility/qualification data and documents submitted in our bid in support of the declarations, are true and correct to the best of our knowledge.
2.  We further confirm that we have filled up Attachment-3(QR). We also confirm that in support of meeting the Technical experience requirement as per Annexure-A (BDS), we have enclosed self-certified copy of Contract/ Award Letter and certificate from the utility for which the contract has been executed.
3. We shall furnish clarification to bid, if any sought by Employer pursuant to ITB clause 21.1. We understand that if we fail to rectify/furnish the requested documents if any, within 7 working days’ notice, our bid is liable to be rejected.
4. We understand that any false declaration and/or misrepresentation of facts and/or furnishing of false/forged documents /information may lead to our debarment from participation in Employer tenders and that our Bid Security/ Contract Performance Guarantee may be forfeited besides other actions as deemed to be appropriate as per the provisions of the Bidding Document/Integrity Pact/Employer’s policy.
</t>
  </si>
  <si>
    <t xml:space="preserve"> (MM/YYYY) in equivalent  Indian Rupees is </t>
  </si>
  <si>
    <t>Crore. The details of value used for working out the Balance Bid Capacity as above, are as follows:</t>
  </si>
  <si>
    <t>S N</t>
  </si>
  <si>
    <t>FY</t>
  </si>
  <si>
    <t>Value of Total Sales (including Taxes and Duties)(T)</t>
  </si>
  <si>
    <t>B. Value of existing commitments and ongoing similar works yet to be completed as on the 1st date of quarter of the financial year in which the bids are opened(B) as on 1st date of the Quarter in which First Envelope Bids are to be opened</t>
  </si>
  <si>
    <t>Value of Balance Works (B1) against the Contracts awarded by Employer</t>
  </si>
  <si>
    <t xml:space="preserve">Value of Balance Works (B2) against the Contracts awarded by Utilities other than Employer </t>
  </si>
  <si>
    <t>Total value of Balance Works (B){B=B1+B2}</t>
  </si>
  <si>
    <t>I.</t>
  </si>
  <si>
    <t>a</t>
  </si>
  <si>
    <t>b.</t>
  </si>
  <si>
    <t>c.</t>
  </si>
  <si>
    <t>GSTIN Numbers</t>
  </si>
  <si>
    <t xml:space="preserve">GSTIN in the Sates/UT from where the supply of goods take place </t>
  </si>
  <si>
    <t>Name of the States/UT</t>
  </si>
  <si>
    <t>GSTIN number</t>
  </si>
  <si>
    <t>II.</t>
  </si>
  <si>
    <t>GSTIN in the States/UT where the supply for services take place (states where sites under the subject package is situated)</t>
  </si>
  <si>
    <t>7.       </t>
  </si>
  <si>
    <t>8.       </t>
  </si>
  <si>
    <t>9.       </t>
  </si>
  <si>
    <t>The above amounts are in accordance with the price schedules attached herewith and are made part of this bid</t>
  </si>
  <si>
    <t>Declaration of Key Managerial Person jointly with Power of Attorney holder</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</si>
  <si>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</si>
  <si>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</si>
  <si>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</si>
  <si>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insurance, unloading, storage,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</si>
  <si>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 xml:space="preserve">We conform that the equipments offered shall have minimum (or a muximum, as the case may be) performance specified in Technical Specification. We further guarantee the performance/efficiency of the equipments in response to the Technical Specifications. </t>
  </si>
  <si>
    <t xml:space="preserve">Bidders are advised to print this declaration on the Company Letter Head and upload the duly signed and scanned copy along with the First Envelope Bid. </t>
  </si>
  <si>
    <t>b</t>
  </si>
  <si>
    <t>c</t>
  </si>
  <si>
    <t>GCC 5.7</t>
  </si>
  <si>
    <t>Contractors Responsibility</t>
  </si>
  <si>
    <r>
      <t xml:space="preserve">Are you a MSE owned by SC/ST* entrepreneurs in line with Public Procurement Policy for Micro and Small Enterprises (MSEs) order 2012 including subsequent amendment/notification/order </t>
    </r>
    <r>
      <rPr>
        <b/>
        <i/>
        <sz val="11"/>
        <rFont val="Book Antiqua"/>
        <family val="1"/>
      </rPr>
      <t>(Indicate Yes/No)</t>
    </r>
  </si>
  <si>
    <t>3.(a)       </t>
  </si>
  <si>
    <t>3.(b)</t>
  </si>
  <si>
    <t>Yes</t>
  </si>
  <si>
    <t>3.(c)</t>
  </si>
  <si>
    <t xml:space="preserve">If 3(b) is ‘Yes’ please mention whether you are (Proprietary MSE/ Partnership MSE/ Private Limited Company) owned by SC/ST entrepreneurs
</t>
  </si>
  <si>
    <t>(iv)</t>
  </si>
  <si>
    <t>(v)</t>
  </si>
  <si>
    <r>
      <t>Remarks</t>
    </r>
    <r>
      <rPr>
        <b/>
        <sz val="11"/>
        <rFont val="Book Antiqua"/>
        <family val="1"/>
      </rPr>
      <t>:</t>
    </r>
  </si>
  <si>
    <t>*The definition of MSEs owned by SC/ST is as given under:</t>
  </si>
  <si>
    <t>a.</t>
  </si>
  <si>
    <t>In case of proprietary MSE, proprietor(s) shall be SC /ST.</t>
  </si>
  <si>
    <t>In case of partnership MSE, the SC/ST partners shall be holding at least 51% shares in the unit.</t>
  </si>
  <si>
    <t xml:space="preserve">c. </t>
  </si>
  <si>
    <t>In case of Private Limited companies, at least 51% share shall be held by SC/ST promoters.</t>
  </si>
  <si>
    <r>
      <t>Documentary evidence</t>
    </r>
    <r>
      <rPr>
        <b/>
        <sz val="11"/>
        <rFont val="Book Antiqua"/>
        <family val="1"/>
      </rPr>
      <t>: Please provide scanned copy(ies) of the SC/ST certificate(s) issued by District Authority as applicable for SC/ST MSE category as per (a), (b) or (c) above.</t>
    </r>
  </si>
  <si>
    <t xml:space="preserve">We meet the eligibility requirements and have no conflict of interest in accordance with ITB Clause 2 </t>
  </si>
  <si>
    <t>NOTE: (In case of JV, all partners of the Joint Venture shall be MSEs to consdier its bid as bid from MSE, JV bidder with at least one non-MSE partner (whether lead or other partner)  shall not be eligible for the benefit available to the MSE bidders)</t>
  </si>
  <si>
    <t xml:space="preserve">2. We hereby  delare that we would not subcontract the erection portion of the contract without prior approval of the Employer.
</t>
  </si>
  <si>
    <t xml:space="preserve">A. Maximum value of Transmission &amp; Distribution (T&amp;D) works (including substation, transmission lines, distribution for all verticals), executed in any one financial year during the last 5 financial years taking into account the completed as well as the works in progress </t>
  </si>
  <si>
    <t>Are you a MSE owned by women in line with Public Procurement Policy for Micro and Small Enterprises (MSEs) order 2012, Public Procurement Policy for Micro and Small Enterprises (MSEs) Amendment Order 2018 including subsequent amendment/notification/order (Indicate Yes/No)</t>
  </si>
  <si>
    <t>3.(d)</t>
  </si>
  <si>
    <t>ATTACHMENT-3 (QR)</t>
  </si>
  <si>
    <t>Bidder’s Name and Address :</t>
  </si>
  <si>
    <t>Name:</t>
  </si>
  <si>
    <t>Address:</t>
  </si>
  <si>
    <r>
      <t xml:space="preserve">Whether Bidder is MSE
</t>
    </r>
    <r>
      <rPr>
        <i/>
        <sz val="11"/>
        <rFont val="Book Antiqua"/>
        <family val="1"/>
      </rPr>
      <t>[Select from drop down menu]</t>
    </r>
    <r>
      <rPr>
        <sz val="11"/>
        <rFont val="Book Antiqua"/>
        <family val="1"/>
      </rPr>
      <t xml:space="preserve">
</t>
    </r>
  </si>
  <si>
    <r>
      <t xml:space="preserve">Specify type of Bidder
</t>
    </r>
    <r>
      <rPr>
        <i/>
        <sz val="11"/>
        <rFont val="Book Antiqua"/>
        <family val="1"/>
      </rPr>
      <t>[Select from drop down menu]</t>
    </r>
  </si>
  <si>
    <t>JOINT VENTURE (JV)</t>
  </si>
  <si>
    <t>Name and Address of Agent</t>
  </si>
  <si>
    <t>Purpose of Commission or Gratuity</t>
  </si>
  <si>
    <t>It is hereby agreed by and between the parties as under:</t>
  </si>
  <si>
    <t xml:space="preserve">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</si>
  <si>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</si>
  <si>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</si>
  <si>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(c )</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</si>
  <si>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</si>
  <si>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</si>
  <si>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</si>
  <si>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</si>
  <si>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</si>
  <si>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</si>
  <si>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(e )</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</si>
  <si>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</si>
  <si>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</si>
  <si>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The Bidder/Contractor shall ensure adoption of Integrity Pact by its Sub-contractors and shall be responsible for the same</t>
  </si>
  <si>
    <t>The Bidder/Contractor will not instigate third persons to commit offences outlined above or be an accessory to such offences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</si>
  <si>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</si>
  <si>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</si>
  <si>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</si>
  <si>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</si>
  <si>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</si>
  <si>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</si>
  <si>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</si>
  <si>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</si>
  <si>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(10)</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</si>
  <si>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</si>
  <si>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</si>
  <si>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</si>
  <si>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</si>
  <si>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</si>
  <si>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</si>
  <si>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The IEM will submit a written report to the Chairman-cum-Managing Director, POWERGRID within 8 to 10 weeks from the date of reference or intimation to him by POWERGRID and, should the occasion arise, submit proposals for correcting problematic situations</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</si>
  <si>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</si>
  <si>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</si>
  <si>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The word ‘IEM’ would include both singular and plural</t>
  </si>
  <si>
    <t>This Section shall be applicable for only those packages wherein the IEMs have been identified in Section – I : Invitation for Bids and/or Clause ITB 9.3 in Section – III: Bid Data Sheets of Conditions of Contract, Volume-I of the Bidding Documents</t>
  </si>
  <si>
    <t xml:space="preserve">This agreement is subject to Indian Law. Place of performance and jurisdiction is the establishment of POWERGRID. The Arbitration clause provided in the main tender document / contract shall not be applicable for any issue / dispute arising under Integrity Pact. </t>
  </si>
  <si>
    <t>Changes and supplements as well as termination notices need to be made in writing. Side agreements have not been made.</t>
  </si>
  <si>
    <t>Issues like Warranty/Guarantees etc. shall be outside the purview of IEMs.</t>
  </si>
  <si>
    <t>Views expressed or suggestions/submissions made by the parties and the recommendations of the CVO/IEM# in respect of the violation of this agreement, shall not be relied on or introduced as evidence in the arbitral or judicial proceedings (arising out of the arbitral proceedings) by the parties in connection with the disputes/differences arising out of the subject contract.</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</si>
  <si>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</si>
  <si>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</si>
  <si>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</si>
  <si>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</si>
  <si>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</si>
  <si>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t>2021-2022</t>
  </si>
  <si>
    <t>2022-2023</t>
  </si>
  <si>
    <t>Attachment 18 Safety Pact : To be submitted as per ITB Clause No. 9.3(s) and as per remarks in the safety pact.</t>
  </si>
  <si>
    <t>Integrity Pact is annexed separately herewith this Volume.</t>
  </si>
  <si>
    <t>SOLE BIDDER</t>
  </si>
  <si>
    <t>POWERGRID values full compliance with all relevant laws of the land, rules,  regulations, economic use of resources, and of fairness /  transparency in its relations with its Bidders/ Contractors."</t>
  </si>
  <si>
    <t xml:space="preserve">Details / write-up to engage the Locals sub-contractor/sub-vendor </t>
  </si>
  <si>
    <t>In line with ITB Clause 9.3 (e), we intend to supply following items which are to be manufactured within Arunachal Pradesh. 
We further  declare that  we would source material / services for atleast 30% of the Installation Price of Second /Services contract from within Arunachal Pradesh.</t>
  </si>
  <si>
    <t>(Declaration to source material/equipment and services from within Arunachal Pradesh)</t>
  </si>
  <si>
    <t xml:space="preserve">Hardware Fittings </t>
  </si>
  <si>
    <t>Raw Material</t>
  </si>
  <si>
    <t>EC Grade Aluminium Ingots, coefficient a =</t>
  </si>
  <si>
    <t>Electrolytic High Grade Zinc, coefficient b =</t>
  </si>
  <si>
    <t>Manufacture of Basic Metals, coefficient c=</t>
  </si>
  <si>
    <t xml:space="preserve">Wholesale Price Index Number for   `Manufacture of Basic Metals’(Group Item) (monthly)  (Base: 2011-12=100), as published by Office of Economic Advisor, Ministry of Commerce &amp; Industry(www.eaindustry.nic.in).
</t>
  </si>
  <si>
    <t>Labour, coefficient l =</t>
  </si>
  <si>
    <t>Coefficient  ‘a’ shall be between 0.35 to 0.45 and coefficient ‘b’ shall be between 0.04 to 0.06 and coefficient ‘c’ shall be between 0.18 to 0.22 and coefficient ‘l’ shall be between 0.13 to 0.17 and sum of Coefficients ‘a’, ‘b’, ‘c’ and ‘l’ shall be 0.80</t>
  </si>
  <si>
    <t>Conductor Accessories</t>
  </si>
  <si>
    <t>Mid Span Compression Joint for Conductor</t>
  </si>
  <si>
    <t>Coefficient  ‘a’ shall be between 0.63 to 0.67 and coefficient ‘l’ shall be between 0.13 to 0.17 and sum of Coefficients ‘a’ and ‘l’ shall be 0.80</t>
  </si>
  <si>
    <t>Repair Sleeve for Conductor</t>
  </si>
  <si>
    <t>Vibration damper for Conductor</t>
  </si>
  <si>
    <t>For Erection Price Component</t>
  </si>
  <si>
    <t>Installation Price Component {including civil works but excluding ‘supply &amp; placement of reinforcement steel’, ‘concreting’, survey, soil investigation and aviation signal for river crossing towers(if any)}</t>
  </si>
  <si>
    <t>HSD, coefficient a =</t>
  </si>
  <si>
    <t xml:space="preserve">Wholesale Price Index Number for ‘HSD’ (Individual commodity) (monthly) (Base: 2011-12=100) as published by
Office of Economic Advisor, Ministry of Commerce &amp; Industry 
 (www.eaindustry.nic.in).
</t>
  </si>
  <si>
    <t>L</t>
  </si>
  <si>
    <t>Coefficient  ‘a’ shall be between 0.20 to 0.24 and coefficient ‘l’ shall be between 0.56 to 0.60 and sum of Coefficients ‘a’ and ‘l’ shall be 0.80</t>
  </si>
  <si>
    <t xml:space="preserve">Supply &amp; Placement of Reinforcement Steel </t>
  </si>
  <si>
    <t>Manufacture of Basic Metals, coefficient b =</t>
  </si>
  <si>
    <t xml:space="preserve">Wholesale Price Index Number for ‘Manufacture of Basic Metals’ (Group Item) (monthly) (Base: 2011-12=100) as published by
Office of Economic Advisor, Ministry of Commerce &amp; Industry 
 (www.eaindustry.nic.in).
</t>
  </si>
  <si>
    <t>Coefficient  ‘a’ shall be between 0.09 to 0.11 and coefficient ‘b’ shall be between 0.63 to 0.67 and coefficient ‘l’ shall be between 0.04 to 0.06 and sum of Coefficients ‘a’, ’b’ and ‘l’ shall be 0.80</t>
  </si>
  <si>
    <t>For Concreting</t>
  </si>
  <si>
    <t>Manufacture of Cement, Lime &amp; Plaster, coefficient b =</t>
  </si>
  <si>
    <t xml:space="preserve">Wholesale Price Index Number for ‘Manufacture of Cement, Lime &amp; Plaster’ (Group Item)  (monthly) (Base: 2011-12=100) as published by
Office of Economic Advisor, Ministry of Commerce &amp; Industry 
 (www.eaindustry.nic.in).
</t>
  </si>
  <si>
    <t>Cutting, Shaping and finishing of stone, coefficient c =</t>
  </si>
  <si>
    <t xml:space="preserve">Wholesale Price Index Number for ‘Cutting, Shaping and finishing of stone’ (Group Item)  (monthly) (Base: 2011-12=100) as published by
Office of Economic Advisor, Ministry of Commerce &amp; Industry 
 (www.eaindustry.nic.in).
</t>
  </si>
  <si>
    <t>Coefficient  ‘a’ shall be between 0.18 to 0.22 and coefficient ‘b’ shall be between 0.25 to 0.35 and coefficient ‘c’ shall be between 0.18 to 0.22 and coefficient ‘l’ shall be between 0.09 to 0.11 and sum of Coefficients ‘a’, ’b’, 'c' and ‘l’ shall be 0.80</t>
  </si>
  <si>
    <t>B.1</t>
  </si>
  <si>
    <t>B.2</t>
  </si>
  <si>
    <t>C.</t>
  </si>
  <si>
    <t>5.  Our Balance Bid Capacity net of works under execution, calculated as per Clause ITB 23.2.1 (i.e. 3T-B), as on 1st date** of the Quarter in which First Envelope Bids are to be opened i.e. 01st</t>
  </si>
  <si>
    <t xml:space="preserve">[**1st day of the quarter in which the first envelope bids are opened  for e.g. If the actual date of opening of first envelope bids is 15th June 2016, the Balance bid capacity as on 01st April 2016 is to be declared)]
</t>
  </si>
  <si>
    <t>d)</t>
  </si>
  <si>
    <t>Flexible Copper Bond shall be on FIRM PRICE BASIS</t>
  </si>
  <si>
    <t>2023-2024</t>
  </si>
  <si>
    <t>: Attachments:</t>
  </si>
  <si>
    <t>Instruction for printing &amp; submitting Integrity Pact</t>
  </si>
  <si>
    <t>2024-2025</t>
  </si>
  <si>
    <t>2025-2026</t>
  </si>
  <si>
    <t>For further details bidders may please refer ITB Clause 9.3 (o).</t>
  </si>
  <si>
    <t>Attachment-3 (QR Schedule) : Format attached in Volume-III of Bidding Documents.</t>
  </si>
  <si>
    <t>2020-2021</t>
  </si>
  <si>
    <t>Attachment-3 (QR) is attached with this Volume.</t>
  </si>
  <si>
    <t xml:space="preserve">(c) </t>
  </si>
  <si>
    <t>Steel Blooms of size 150 mm x 150 mm, as published by IEEMA</t>
  </si>
  <si>
    <t>Line Materials</t>
  </si>
  <si>
    <t>B1.</t>
  </si>
  <si>
    <t>Wholesale Price Index Number for   `Manufacture of Basic Metals’(Group Item) (monthly)  (Base: 2011-12=100), as published by Office of Economic Advisor, Ministry of Commerce &amp; Industry(www.eaindustry.nic.in).</t>
  </si>
  <si>
    <t>3(c)</t>
  </si>
  <si>
    <t>Bundle Spacer for Conductor</t>
  </si>
  <si>
    <t xml:space="preserve">Installation Price Component [including Civil Works but excluding ‘Supply &amp; Placement of Reinforcement Steel’, ‘Concreting’, Survey, Soil investigation and aviation signal for river crossing towers (if any)]  </t>
  </si>
  <si>
    <t>High Speed Diesel, coefficient a =</t>
  </si>
  <si>
    <t>Wholesale Price Index Number for `HSD’(Individual Commodity) (monthly)  (Base: 2011-12=100), as published by Office of Economic Advisor, Ministry of Commerce &amp; Industry(www.eaindustry.nic.in)</t>
  </si>
  <si>
    <t>Wholesale Price Index Number for `HSD’(Individual Commodity) (monthly)  (Base: 2011-12=100), as published by Office of Economic Advisor, Ministry of Commerce &amp; Industry(www.eaindustry.nic.in).</t>
  </si>
  <si>
    <t>Manufacture of cement, lime and plaster, coefficient b =</t>
  </si>
  <si>
    <t>Wholesale Price Index Number for `Manufacture of cement, lime and plaster’(Group Item) (monthly)  (Base: 2011-12=100), as published by Office of Economic Advisor, Ministry of Commerce &amp; Industry (www.eaindustry.nic.in).</t>
  </si>
  <si>
    <t>Cutting, shaping and finishing of stone, coefficient c =</t>
  </si>
  <si>
    <t xml:space="preserve">Wholesale Price Index Number for `Cutting, shaping and finishing of stone’(Group Item) (monthly) (Base: 2011-12=100), as published by Office of Economic Advisor, Ministry of Commerce &amp; Industry(www.eaindustry.nic.in). </t>
  </si>
  <si>
    <t>Indian field labour index – namely All India average consumer price index for Industrial Workers (monthly)  (Base: 2016= 100), as published by Labour Bureau, Shimla, Government of India (www.labourbureau.nic.in).</t>
  </si>
  <si>
    <t xml:space="preserve">Indian field labour index – namely All India average consumer price index for Industrial Workers (monthly)  (Base: 2016= 100), as published by Labour Bureau, Shimla, Government of India (www.labourbureau.nic.in).
(Base: 2001 = 100) (www.labourbureau.nic.in)
</t>
  </si>
  <si>
    <t xml:space="preserve">Indian field labour index – namely All India average consumer price index for Industrial Workers (monthly)  (Base: 2016= 100), as published by Labour Bureau, Shimla, Government of India (www.labourbureau.nic.in).
(Base: 2016 = 100) (www.labourbureau.nic.in)
</t>
  </si>
  <si>
    <t>(Subcontractors Proposed by the Bidder)</t>
  </si>
  <si>
    <t>B2.</t>
  </si>
  <si>
    <t>Spacer Damper for Conductor</t>
  </si>
  <si>
    <t>6. Notwithstanding above, we also understand that the Bid Capacity as declared hereinabove, shall be subject to assessment, if any, by the Employer, which  shall be final and binding. We also confirm that the Employer may verify the supporting documents/ details in connection with above declarations. We further understand that in case of any unethical practices inter-alia including any misrepresentation of facts, submission of false and/or forged details/ documents/ declaration by us, we may be debarred from the participation in Employer’s tenders in future as considered appropriate by Employer and our Bid Security/ Contract Performance Guarantee shall be forfeited besides taking other actions as deemed appropriate.</t>
  </si>
  <si>
    <t>(Compliance to the process related to the e-RA Terms &amp; Conditions and the Business Rules governing the e-RA)</t>
  </si>
  <si>
    <t>We confirm that:</t>
  </si>
  <si>
    <t>1)	The undersigned is authorized representative of the Bidder.</t>
  </si>
  <si>
    <t xml:space="preserve">2)	We have studied the e-Reverse Auction Terms &amp; Conditions and the Business Rules governing the e-Reverse Auction as mentioned in your letter and confirm our agreement to them.	</t>
  </si>
  <si>
    <t>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t>
  </si>
  <si>
    <t>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t>
  </si>
  <si>
    <t xml:space="preserve">We hereby confirm that we will honor the Bids placed by us during the auction process. 	</t>
  </si>
  <si>
    <t>INR</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</si>
  <si>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</si>
  <si>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Attachment 1 Bid Security : To be submitted as per ITB Clause No. 13.</t>
  </si>
  <si>
    <t>Option for Interest Bearing Advance(s) (Initial Advance and/or Engineering Advance) and Information for E-payment, PF details and declaration regarding Micro/Small &amp; Medium Enterprises</t>
  </si>
  <si>
    <t>For Fabricated Pole Structures</t>
  </si>
  <si>
    <t>EC grade aluminium ingots, co-eifciant a =</t>
  </si>
  <si>
    <t>Monthly average of “Aluminum LME SELLER Settlement Price including Premium of Al Ingots and Customs duty converted in RS./MT” as published by IEEMA</t>
  </si>
  <si>
    <t>High Carbon Steel Rods , co-efficient b =</t>
  </si>
  <si>
    <t>High Grade Electrolytic Zinc, co-efficient c =</t>
  </si>
  <si>
    <t>High Tensile Galvanised Steel wire, co-efficient b =</t>
  </si>
  <si>
    <t>High Grade Electrolytic Zinc , co-efficient c =</t>
  </si>
  <si>
    <t>AL59 Conductor</t>
  </si>
  <si>
    <t>AACSR Earthwire</t>
  </si>
  <si>
    <t>OPTION-B</t>
  </si>
  <si>
    <t xml:space="preserve">Period in months from the effective date of contract </t>
  </si>
  <si>
    <t xml:space="preserve">Affidavit of Self certification regarding Minimum Local Content in line with PPP-MII order, if applicable </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</si>
  <si>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 </t>
  </si>
  <si>
    <t>Compliance to the process related to the    e-RA Terms &amp; Conditions and the Business Rules governing the e-RA.</t>
  </si>
  <si>
    <t>Declaration by the Bidder regarding events encountered pursuant to ITB Clause 2.1</t>
  </si>
  <si>
    <t>Certification by the Bidder as per DoE Order in line with ITB Clause 2.1</t>
  </si>
  <si>
    <t xml:space="preserve">a designated Authority of GoI under the Public Procurement Policy for MSEs order 2012, Notification dated 01/06/2020 and 26/06/2020 including subsequent amendments, read in conjunction with related notifications issued from time to time for such enterprises. (applicable for MSE only) </t>
  </si>
  <si>
    <t>NO</t>
  </si>
  <si>
    <t>(Option for Interest Bearing Initial Advance(s) and Information for E-payment, PF details and declaration regarding Micro/Small &amp; Medium Enterprises)</t>
  </si>
  <si>
    <t>Interest Bearing Initial Advance(s)</t>
  </si>
  <si>
    <t>Supply Portion:</t>
  </si>
  <si>
    <t>Services Portion</t>
  </si>
  <si>
    <t>Attachments 3(JV),  4,  4(A),  4(B),  5, 5(A), 5(B), 6, 7,  9,  10, 11, 12, 13,14, 14-IP, 15, 16, 17, 19 and Bid Form for 1st Envelope are included here.</t>
  </si>
  <si>
    <t>Bid Securing Declaration</t>
  </si>
  <si>
    <t xml:space="preserve">Not Applicable
</t>
  </si>
  <si>
    <t>Name of Materials / Labour</t>
  </si>
  <si>
    <t>Undertaking by the bidder regarding Compliance of DMI&amp;SP policy</t>
  </si>
  <si>
    <t>Undertaking regarding submission of original/Hard copy part of the bid.</t>
  </si>
  <si>
    <t>GCC 40</t>
  </si>
  <si>
    <t>Concilaition</t>
  </si>
  <si>
    <t>D.</t>
  </si>
  <si>
    <t>We, hereby, declare that we, along with our associate/ collaborators/ sub-contractors/ sub-vendors/consultants/ service providers shall strictly adhere to the POWERGRID Whistle Blower and Fraud Prevention Policy.
We, along with our associate / collaborator / subcontractors / sub-vendors / consultants / service providers shall observe the highest standard of ethics and shall not indulge or allow anybody else working in our organization to indulge in fraudulent activities during execution of the contract and would immediately apprise the Employer about any fraud or suspected fraud as soon as it comes to our notice.</t>
  </si>
  <si>
    <t>Price Index of Electrolytic High Grade Zinc, as published by IEEMA /Nationally recognized published index acceptable to the Purchaser</t>
  </si>
  <si>
    <t>Wholesale Price Index Number for `Fuel &amp; Power’(Group Item) (monthly)  (Base: Base: 2011-12=100), as published by Office of Economic Advisor, Ministry of Commerce &amp; Industry(www.eaindustry.nic.in).</t>
  </si>
  <si>
    <t>Disc Insulator</t>
  </si>
  <si>
    <t xml:space="preserve">Attachment-20 to 30: To be submitted as perproforma provided in the bidding document.  </t>
  </si>
  <si>
    <t>2(a)</t>
  </si>
  <si>
    <t>2(b)</t>
  </si>
  <si>
    <t>2(c)</t>
  </si>
  <si>
    <t>Rigid Spacer for Conductor</t>
  </si>
  <si>
    <t>2(d)</t>
  </si>
  <si>
    <t>Electrolytic High Grade Zinc, coefficient a =</t>
  </si>
  <si>
    <t>Fuel and Power, coefficient b =</t>
  </si>
  <si>
    <t>Declaration by the bidder for ‘Code of Integrity for Public procurement'.</t>
  </si>
  <si>
    <t>Declaration by the bidder for Acknowledgement and Acceptance of Supplier Code of Conduct.</t>
  </si>
  <si>
    <t>Tower Package TW03 for Zing-Zingbar to Sissu portion of ±350 KV HVDC Pang-Kaithal Transmission Line associated with Transmission system for evacuation of RE power from renewable energy parks in Leh (5 GW Leh-Kaithal transmission corridor)</t>
  </si>
  <si>
    <t>TW03</t>
  </si>
  <si>
    <t>CC/NT/W-TW/DOM/A04/25/06315</t>
  </si>
  <si>
    <t>In support of the Qualification Requirements (QR) for bidders, stipulated in Annexure-A (BDS) of the Section - III (BDS), Volume-I &amp; additional information required as per ITB clause 9.3(c) of the Bidding Documents, we furnish herewith our QR data/details/documents etc., alongwith other information, as follows (The QR stipulations have been reproduced in italics for ready reference, however, in case of any discrepancy the QR as given in BDS shall prevail).</t>
  </si>
  <si>
    <t>[For details regarding Qualification Requirements of a Joint Venture, please refer para 4.0 below.]</t>
  </si>
  <si>
    <t>We are furnishing the following details/document in support of Qualifying requirement for the subject package.</t>
  </si>
  <si>
    <t>upload scanned copies of original documents of Sole Bidder/ all Partner of the JV (if applicable) along with the bid on the portal.</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</si>
  <si>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</si>
  <si>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</si>
  <si>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</si>
  <si>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</si>
  <si>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</si>
  <si>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</si>
  <si>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Whether bidder anticipate any change in legal structure/ ownership of their organisation at present</t>
  </si>
  <si>
    <t>If Yes, please enclose details of same and copy of procedural document(s) with reference to the same/ as required statutorily, as of now</t>
  </si>
  <si>
    <t>Important:</t>
  </si>
  <si>
    <t>Bidders submitting their Bids in Joint Venture may note that they have to furnish the JV Agreement and Power of Attorney of JV in line with the provisions of Bidding Document alongwith Bid Security and Integrity Pact in physical form before deadline for submission of hard copy of documents.</t>
  </si>
  <si>
    <t>Attach written Power of Attorney of the Signatory of the Bid (For sole bidder / Lead Partner of the JV) and signatories of other partners of the JV (Signing the JV Agreement / Attorney of the JV)</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</si>
  <si>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</si>
  <si>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</si>
  <si>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</si>
  <si>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</si>
  <si>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</si>
  <si>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</si>
  <si>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</si>
  <si>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</si>
  <si>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</si>
  <si>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</si>
  <si>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</si>
  <si>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</si>
  <si>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</si>
  <si>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</si>
  <si>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</si>
  <si>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</si>
  <si>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</si>
  <si>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F:\HVDC-Champa-Kurukshetra\Rev Bidding Doc\TW04\KRA.pdf</t>
  </si>
  <si>
    <t>F:\HVDC-Champa-Kurukshetra\Rev Bidding Doc\TW04\Case_Studies.pdf</t>
  </si>
  <si>
    <t>F:\HVDC-Champa-Kurukshetra\Rev Bidding Doc\TW04\new.pdf</t>
  </si>
  <si>
    <t>KRA.pdf</t>
  </si>
  <si>
    <t>Case_Studies.pdf</t>
  </si>
  <si>
    <t>new.pdf</t>
  </si>
  <si>
    <t>2.0</t>
  </si>
  <si>
    <t>TECHNICAL REQUIREMENTS</t>
  </si>
  <si>
    <t>Technical Experience</t>
  </si>
  <si>
    <t>2.1.1</t>
  </si>
  <si>
    <t>{Reference para 1.1 of Annexure-A (BDS)}</t>
  </si>
  <si>
    <t>The bidder’s experience should include the following:</t>
  </si>
  <si>
    <t>2.1.2</t>
  </si>
  <si>
    <t xml:space="preserve">Using the following format, each Bidder (individual firms ) is requested to list the contracts of a nature similar to the proposed contract for which the Bidder wishes to qualify, undertaken during the last seven (07) years. The information is to be summarised for each such contract separately. </t>
  </si>
  <si>
    <t>(The bidder shall attach documentary evidence, such as copies of utility certificates etc., in support of its general experience as listed in the following proforma for each experience/ Contract with the help of "Attach" Buttons provided in table given herebelow in PDF format)</t>
  </si>
  <si>
    <t>Bidder’s Name     :</t>
  </si>
  <si>
    <t>Address :</t>
  </si>
  <si>
    <t>Single Firm/Lead Partner/Other Partners of a JV :</t>
  </si>
  <si>
    <t>Name of Contract Undertaken</t>
  </si>
  <si>
    <t xml:space="preserve">Contract Reference No. &amp; 
Date of Award
</t>
  </si>
  <si>
    <t>E-mail ID</t>
  </si>
  <si>
    <t>Fax No.</t>
  </si>
  <si>
    <t>d</t>
  </si>
  <si>
    <t xml:space="preserve">Scope of work executed under the above contract
(Tick only whichever is/are applicable)
</t>
  </si>
  <si>
    <t>e</t>
  </si>
  <si>
    <t xml:space="preserve">Details/features of the Contract undertaken relevant to the stipulated QR (as in Sl No (i)  of 2.1.1)
</t>
  </si>
  <si>
    <t>i) Route Length of Transmission Line</t>
  </si>
  <si>
    <t>(In kms.)</t>
  </si>
  <si>
    <t>ii) Tower locations</t>
  </si>
  <si>
    <t>(In Nos.)</t>
  </si>
  <si>
    <t>iii) Voltage level of Transmission Line</t>
  </si>
  <si>
    <t>(In kV)</t>
  </si>
  <si>
    <t>iv) No. of conductor per phase</t>
  </si>
  <si>
    <t>(no.)</t>
  </si>
  <si>
    <t>iv) Whether Transmission line strung with Tension Stringing Equipments</t>
  </si>
  <si>
    <t>(Yes/No)</t>
  </si>
  <si>
    <t xml:space="preserve">v) if yes km. of line strung with Tension Stringing Equipments </t>
  </si>
  <si>
    <t>(km.)</t>
  </si>
  <si>
    <t>f</t>
  </si>
  <si>
    <t xml:space="preserve">Details/features of the Contract undertaken relevant to the stipulated QR (as in Sl No (i) of 2.1.2)
</t>
  </si>
  <si>
    <t>i) River Crossing Span</t>
  </si>
  <si>
    <t>(In Meters.)</t>
  </si>
  <si>
    <t>ii) Tower Height</t>
  </si>
  <si>
    <t>If Contract was taken as JV partner  scope   of partner</t>
  </si>
  <si>
    <t>h</t>
  </si>
  <si>
    <t>Date of Completion of Contract</t>
  </si>
  <si>
    <t>g</t>
  </si>
  <si>
    <t>Details of documents furnished in the Bid, in support of the aforesaid data/ details/ information</t>
  </si>
  <si>
    <t>Format-B for individual firm or for different Partner of a Joint Venture (JV):</t>
  </si>
  <si>
    <t>Name of the Contractor</t>
  </si>
  <si>
    <t>Voltage level of the Tower Designed (mention the voltage of the Tower)</t>
  </si>
  <si>
    <t>Whether the Designed tower tested (mention Yes/No)
If, yes, please enclose the test certificate  issued  by the Test Agency</t>
  </si>
  <si>
    <t>For mountaniuos region</t>
  </si>
  <si>
    <t xml:space="preserve">Details/features of the Contract undertaken relevant to the stipulated QR (as in Sl No (i) &amp; (ii) of 2.1.1)
</t>
  </si>
  <si>
    <t>v) Whether Transmission line strung with Tension Stringing Equipments</t>
  </si>
  <si>
    <t xml:space="preserve">If Contract was taken as JV partner, scope of partner  </t>
  </si>
  <si>
    <t>Details of documents furnished in the Bid, in support of the aforesaid data/details/information</t>
  </si>
  <si>
    <t>Equipment Capabilities</t>
  </si>
  <si>
    <t>2.2.1</t>
  </si>
  <si>
    <t>{Reference para 1.2 of Annexure-A (BDS)}</t>
  </si>
  <si>
    <t xml:space="preserve">a) </t>
  </si>
  <si>
    <t xml:space="preserve">The bidder should own or have access to the following key erection equipment:
Minimum 6 no. of 15 Tonnes Capacity or  #Minimum 3 no. of 24 Tonnes Capacity for Package  TL01 
</t>
  </si>
  <si>
    <t>2.2.2</t>
  </si>
  <si>
    <t>The bidder is required to furnish data/details/information relevant to the stipulated QR as follows:</t>
  </si>
  <si>
    <t>Capacity of Erection Equipment (in tonnes)</t>
  </si>
  <si>
    <t>ii) (a)</t>
  </si>
  <si>
    <t>Whether Erection Equipments are Owned or leased</t>
  </si>
  <si>
    <t>ii) (b)</t>
  </si>
  <si>
    <t>15 Tonnes ---&gt;</t>
  </si>
  <si>
    <t>24 Tonnes ---&gt;</t>
  </si>
  <si>
    <t>ii) (c)</t>
  </si>
  <si>
    <t xml:space="preserve">    </t>
  </si>
  <si>
    <t>Name of the Manufacturer</t>
  </si>
  <si>
    <t>Model &amp; rating</t>
  </si>
  <si>
    <t>Current Location</t>
  </si>
  <si>
    <t>Commitment Detail</t>
  </si>
  <si>
    <t>Source</t>
  </si>
  <si>
    <t>ii) (d)</t>
  </si>
  <si>
    <t>If leased, whether Consent letter submitted alongwith the Bid?</t>
  </si>
  <si>
    <t>3.0</t>
  </si>
  <si>
    <t>Financial Position</t>
  </si>
  <si>
    <t>Whether the bidder is a MSE (Yes/No)
If Yes, please enclose supporting documents/documentary evidence</t>
  </si>
  <si>
    <t>Whether the bidder is a Start-Up as defined by DIPP (Yes/No)
If Yes, please enclose supporting documents/documentary evidence</t>
  </si>
  <si>
    <t>For Lead Partner</t>
  </si>
  <si>
    <t xml:space="preserve">For
Partner – 1
</t>
  </si>
  <si>
    <t xml:space="preserve">For
Partner - 2
</t>
  </si>
  <si>
    <t>Name of the Bidder</t>
  </si>
  <si>
    <t>Average Annual Turnover details:</t>
  </si>
  <si>
    <t>Average annual turnover in Rs. Million</t>
  </si>
  <si>
    <t>Sl No</t>
  </si>
  <si>
    <t>Financial year</t>
  </si>
  <si>
    <t>Do you have audited results for FY 2024-25</t>
  </si>
  <si>
    <t>2019-2020</t>
  </si>
  <si>
    <t>2017-2018</t>
  </si>
  <si>
    <t>Average Annual Turnover for best Three Years is</t>
  </si>
  <si>
    <t>D</t>
  </si>
  <si>
    <t>Net Worth (Paid Up Capital+Free Reserves and Surplus+Misc expenses to the extent not written off):</t>
  </si>
  <si>
    <t>Net Worth
(in Rs. Millions)</t>
  </si>
  <si>
    <t>Cash Flow from operations(Net Cash from Operating Activity+Dividend and Dividend Tax+Repayment of debt):</t>
  </si>
  <si>
    <t>Cash Flow
(in Rs. Millions)</t>
  </si>
  <si>
    <t>Do you have audited results for FY 2012-13</t>
  </si>
  <si>
    <t>2011-2012</t>
  </si>
  <si>
    <t>2010-2011</t>
  </si>
  <si>
    <t>2009-2010</t>
  </si>
  <si>
    <t>2008-2009</t>
  </si>
  <si>
    <t>2007-2008</t>
  </si>
  <si>
    <t>`</t>
  </si>
  <si>
    <t>Net Profit after Tax:</t>
  </si>
  <si>
    <t>Net Profit 
(in Rs. Millions)</t>
  </si>
  <si>
    <t>E</t>
  </si>
  <si>
    <t>Liquid Assets</t>
  </si>
  <si>
    <t xml:space="preserve">Details of evidence of having Liquid assets (LA) </t>
  </si>
  <si>
    <t>Or</t>
  </si>
  <si>
    <t>Details of evidence of access to or availability of credit facilities</t>
  </si>
  <si>
    <t>4.0</t>
  </si>
  <si>
    <t>Joint Venture (JV) Firms</t>
  </si>
  <si>
    <r>
      <t xml:space="preserve">4.1 </t>
    </r>
    <r>
      <rPr>
        <i/>
        <sz val="12"/>
        <rFont val="Book Antiqua"/>
        <family val="1"/>
      </rPr>
      <t>(a)</t>
    </r>
  </si>
  <si>
    <t>In case a bid is submitted by a Joint Venture(JV) of two or more firms as partners, joint venture must comply with the following minimum criteria:</t>
  </si>
  <si>
    <t xml:space="preserve">i) </t>
  </si>
  <si>
    <t>All the partners of the JV shall meet individually the financial position criteria given at Para 3.1 (a) above.</t>
  </si>
  <si>
    <t xml:space="preserve">ii) </t>
  </si>
  <si>
    <t xml:space="preserve">The lead partner of Joint Venture shall meet not less than 50 % of the Technical Experience criteria given at Para        2.1.1(i) above and not less than 40% of the Financial Position criteria given at Para 3.1 (b) &amp; (c) above. </t>
  </si>
  <si>
    <t xml:space="preserve">iii) </t>
  </si>
  <si>
    <t>Each of  the other partner(s) shall meet individually not less than 25% of the Technical Experience criteria given at Para 2.1.1(i) above or not less than 50% of Manufacturing facilities criteria given in para 2.2 above and not less than 25 % of the Financial position criteria given at Para 3.1 (b) &amp; (c) above.</t>
  </si>
  <si>
    <t>In case the JV intend to participate in the package proposing supply of tower parts from a manufacturer(s) then the manufacturer(s)  shall meet the Manufacturing Facilities criteria given at para 2.2.1 above.</t>
  </si>
  <si>
    <t>The joint venture must collectively meet the criteria of para 2.1.1, 2.2.1 and 3.1 above for which purpose the relevant  figure of Technical Experience, Manufacturing Facilities, Equipment Capabilities and Financial Position (Para 3.1 (b) &amp; (c) for each of the partners of the JV shall be added together.</t>
  </si>
  <si>
    <t>In case of Joint Venture, the following conditions shall also apply:</t>
  </si>
  <si>
    <t xml:space="preserve"> the bid, and in case of successful bid, the specified Form of Agreement shall be signed so as to be legally binding on all partners. (Form enclosed at Section-VI, Volume-I of Bidding Document)</t>
  </si>
  <si>
    <t xml:space="preserve"> 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Section-VI of the Conditions of contract, Vol-I of the bidding document. The payment under the Contract can also be received by other partner(s) based on authorization of Lead Partner.</t>
  </si>
  <si>
    <t>iii)</t>
  </si>
  <si>
    <t xml:space="preserve"> all partners of the Joint Venture shall be liable jointly and severally for the execution of the Contract in accordance with the Contract terms, and a statement to this effect shall be included in the authorization mentioned under (ii) above as well as in the Bid  Form  and in the Contract Form (in case of a successful bid).</t>
  </si>
  <si>
    <t>Doc Name</t>
  </si>
  <si>
    <t>F:\KRA.pdf</t>
  </si>
  <si>
    <t>iv)</t>
  </si>
  <si>
    <t xml:space="preserve"> Agreement entered into by the Joint Venture partners shall be submitted with the bid.</t>
  </si>
  <si>
    <t>In accordance with the above, in case of JV bidders, it should be ensured that necessary details including those pertaining to each JV partner are furnished and the scanned copies of the corresponding documents are uploaded on the portal  . Further, the JV bidders should also ensure that other requirements are complied with. The lists of documents attached are to be indicated below:</t>
  </si>
  <si>
    <t>(vi)</t>
  </si>
  <si>
    <t>(vii)</t>
  </si>
  <si>
    <t>(viii)</t>
  </si>
  <si>
    <t>(ix)</t>
  </si>
  <si>
    <t>(x)</t>
  </si>
  <si>
    <t xml:space="preserve">The Bidder shall also furnish following documents/details with its bid. {Reference ITB clause 9.3 (c)}
</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</si>
  <si>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</si>
  <si>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</si>
  <si>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</si>
  <si>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The Bidder should accordingly also provide the following information/documents (In case of JV bidders, information should be provided separately for all the Partners of JV in the given format):</t>
  </si>
  <si>
    <t>F:\Orissa C\Rev\Case_Studies.pdf</t>
  </si>
  <si>
    <t>F:\Orissa C\Rev\KRA.pdf</t>
  </si>
  <si>
    <t>F:\Orissa C\Rev\office order.pdf</t>
  </si>
  <si>
    <t>Audited balance sheet and income statements for the last five years as per the following:</t>
  </si>
  <si>
    <t>office order.pdf</t>
  </si>
  <si>
    <t>Years preceding to the bid opening</t>
  </si>
  <si>
    <t>Audited Balance Sheet and Income Statements enclosed</t>
  </si>
  <si>
    <t>1st Year</t>
  </si>
  <si>
    <t>2nd Year</t>
  </si>
  <si>
    <t>3rd Year</t>
  </si>
  <si>
    <t>D:\My Documents\Office work\Current\Chattisgarh\TW01 &amp; TW02\02-Re-retender\Documents\TW01\Vol-III\Case_Studies.pdf</t>
  </si>
  <si>
    <t>4th Year</t>
  </si>
  <si>
    <t>5th Year</t>
  </si>
  <si>
    <t>Whether bidder organisation is underway of Financial re-structuring</t>
  </si>
  <si>
    <t>If Yes, please enclose the details of same and data/ documents establishing the same</t>
  </si>
  <si>
    <t>In addition to the data/details furnished as above, the information available at ‘Information on Record’ (IoR) portal of POWERGRID may also be considered as our submission for purpose of QR compliance</t>
  </si>
  <si>
    <t>Attachment-QR TW03</t>
  </si>
  <si>
    <r>
      <t xml:space="preserve">Format-A for individual firm </t>
    </r>
    <r>
      <rPr>
        <b/>
        <strike/>
        <sz val="11"/>
        <color rgb="FFFF0000"/>
        <rFont val="Book Antiqua"/>
        <family val="1"/>
      </rPr>
      <t>:</t>
    </r>
  </si>
  <si>
    <t xml:space="preserve">Capacity in which the Contract was undertaken (Select One from Drop Down)
</t>
  </si>
  <si>
    <r>
      <t xml:space="preserve">No. of Erection Equipments
</t>
    </r>
    <r>
      <rPr>
        <i/>
        <sz val="11"/>
        <color indexed="10"/>
        <rFont val="Book Antiqua"/>
        <family val="1"/>
      </rPr>
      <t>(Indicate separately no. of Erection Equipments)</t>
    </r>
  </si>
  <si>
    <r>
      <t xml:space="preserve">Details of each of the TSEs stated at (i) above are to be furnished in the following table:
</t>
    </r>
    <r>
      <rPr>
        <i/>
        <sz val="11"/>
        <rFont val="Book Antiqua"/>
        <family val="1"/>
      </rPr>
      <t>{Use separate sheet, if required, and upload scanned copy}</t>
    </r>
  </si>
  <si>
    <r>
      <t>In support of its ‘Financial Position’, in line with the above, the Bidder (Individual firm o</t>
    </r>
    <r>
      <rPr>
        <strike/>
        <sz val="11"/>
        <rFont val="Book Antiqua"/>
        <family val="1"/>
      </rPr>
      <t>r all the JV partners in case of JV bidder</t>
    </r>
    <r>
      <rPr>
        <sz val="11"/>
        <rFont val="Book Antiqua"/>
        <family val="1"/>
      </rPr>
      <t>) must provide the relevant information, alongwith documentary evidence, in the following format A:</t>
    </r>
  </si>
  <si>
    <r>
      <t>The complete annual reports together with Audited statement of accounts of the company for last five years of its own (separate) immediately preceding the date of submission of bid.</t>
    </r>
    <r>
      <rPr>
        <b/>
        <i/>
        <sz val="11"/>
        <rFont val="Book Antiqua"/>
        <family val="1"/>
      </rPr>
      <t>The Bidder shall also furnish documentary evidence/ declaration regarding Financial re-structuring of the company, if any</t>
    </r>
  </si>
  <si>
    <t>1.1	Technical Experience
i)a)The bidder shall have successfully completed# physical construction of transmission line project(s) involving tower         foundation, erection and stringing of not less than following cumulative route length of 345kV S/C or 345kV D/C or higher voltage class   transmission line as a prime contractor or as a partner in a joint venture within the last seven (07) years as on the originally scheduled last date of bid submission (soft copy) (i.e. 21.07.2025).
	For Package- TW03:  48 kms
      and 
b) out of the above cumulative route length, at least one (1) transmission line project shall have route length of 25 km or more for Package TW03.	
# Successfully completed means issue of provisional or final taking over certificate (TOC) by the Employer to the contractor for the referred contract. 
Note: In case the bidder has executed the work under a contract that had been awarded on a Joint Venture wherein the bidder was one of the partners, the experience of the bidder shall be considered limited to the scope executed by the bidder as a partner under the said contract.
(ii) The bidder should have successfully completed# physical construction involving tower foundation, erection and stringing of not less than following cumulative route length of 110kV or above voltage level in mountainous region as on the originally scheduled last date of bid submission (soft copy) mentioned above
         For Package- TW03:  48 kms
In case bidder is a holding company, the technical experience referred to in clause 2.1.1 above shall be of that holding company only (i.e. excluding its subsidiary/group companies). In case bidder is a subsidiary of a holding company, the technical experience referred to in clause 2.1.1 above shall be of that subsidiary company only (i.e. excluding its holding companies).</t>
  </si>
  <si>
    <r>
      <t xml:space="preserve">(a)	Net worth of the bidder for last 3 financial years should be positive 
(b)	Minimum Average Annual Turnover*(MAAT) for best three years i.e. 36 months out of last five financial years of the bidder should be 
</t>
    </r>
    <r>
      <rPr>
        <sz val="11"/>
        <rFont val="Book Antiqua"/>
        <family val="1"/>
      </rPr>
      <t xml:space="preserve">
i) Indian Rs. 338.82 crore for Package—TW03. 
</t>
    </r>
    <r>
      <rPr>
        <i/>
        <sz val="11"/>
        <rFont val="Book Antiqua"/>
        <family val="1"/>
      </rPr>
      <t xml:space="preserve">* Note- Annual Gross Revenue from operations/Gross operating income as incorporated in the profit &amp; loss account excluding other operative Income/ other income 
(c)	Bidder shall have liquid assets (L.A) or/ and evidence of access to or availability of credit facilities of not less than 
</t>
    </r>
    <r>
      <rPr>
        <sz val="11"/>
        <rFont val="Book Antiqua"/>
        <family val="1"/>
      </rPr>
      <t xml:space="preserve">Indian Rs. 56.47 crore for Package-- TW03. </t>
    </r>
    <r>
      <rPr>
        <i/>
        <sz val="11"/>
        <rFont val="Book Antiqua"/>
        <family val="1"/>
      </rPr>
      <t xml:space="preserve">
In case bidder is a holding company, the financial position criteria referred to in clause 3.1 above shall be of that holding company only (i.e excluding its subsidiary/ group companies). In case bidder is a subsidiary of a holding company the financial position criteria referred to in clause 3.1 above shall be of that subsidiary company only (i.e excluding its holding company) 
</t>
    </r>
    <r>
      <rPr>
        <i/>
        <u/>
        <sz val="11"/>
        <rFont val="Book Antiqua"/>
        <family val="1"/>
      </rPr>
      <t>NOTE : RELAXATION FOR MSEs/ STARTUPs</t>
    </r>
    <r>
      <rPr>
        <i/>
        <sz val="11"/>
        <rFont val="Book Antiqua"/>
        <family val="1"/>
      </rPr>
      <t xml:space="preserve">
MSEs^/ START-UPs^^ , meeting the specified requirements at Para 3.1 (a) in Financial Position shall also be considered qualified if they meet Eighty(80) % of the requirement specified at Para 3.1(b) &amp; 3.1 (c)  </t>
    </r>
    <r>
      <rPr>
        <sz val="11"/>
        <rFont val="Book Antiqua"/>
        <family val="1"/>
      </rPr>
      <t>above</t>
    </r>
    <r>
      <rPr>
        <i/>
        <sz val="11"/>
        <rFont val="Book Antiqua"/>
        <family val="1"/>
      </rPr>
      <t xml:space="preserve">
^MSEs as defined in bidding documents
^Start-Ups as defined by DPIIT, applicable as on the originally scheduled last date of bid submission (soft copy)
4.0 The bidder shall furnish documentary evidence in support of the qualifying requirements stipulated above.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</si>
</sst>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mmm\-yyyy;@"/>
    <numFmt numFmtId="175" formatCode="m/d/yy;@"/>
  </numFmts>
  <fonts count="97">
    <font>
      <sz val="10"/>
      <name val="Book Antiqua"/>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b/>
      <sz val="8"/>
      <color indexed="12"/>
      <name val="Times New Roman"/>
      <family val="1"/>
    </font>
    <font>
      <b/>
      <sz val="8"/>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b/>
      <sz val="18"/>
      <color indexed="12"/>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2"/>
      <color indexed="12"/>
      <name val="Calibri"/>
      <family val="2"/>
    </font>
    <font>
      <b/>
      <sz val="11"/>
      <color indexed="20"/>
      <name val="Book Antiqua"/>
      <family val="1"/>
    </font>
    <font>
      <sz val="11"/>
      <name val="Arial"/>
      <family val="2"/>
    </font>
    <font>
      <b/>
      <sz val="11"/>
      <name val="Arial"/>
      <family val="2"/>
    </font>
    <font>
      <b/>
      <i/>
      <sz val="11"/>
      <name val="Book Antiqua"/>
      <family val="1"/>
    </font>
    <font>
      <sz val="11"/>
      <color indexed="8"/>
      <name val="Calibri"/>
      <family val="2"/>
    </font>
    <font>
      <i/>
      <sz val="12"/>
      <color indexed="8"/>
      <name val="Book Antiqua"/>
      <family val="1"/>
    </font>
    <font>
      <b/>
      <i/>
      <sz val="12"/>
      <color indexed="8"/>
      <name val="Book Antiqua"/>
      <family val="1"/>
    </font>
    <font>
      <b/>
      <u/>
      <sz val="12"/>
      <name val="Book Antiqua"/>
      <family val="1"/>
    </font>
    <font>
      <i/>
      <sz val="14"/>
      <name val="Book Antiqua"/>
      <family val="1"/>
    </font>
    <font>
      <b/>
      <u/>
      <sz val="14"/>
      <name val="Book Antiqua"/>
      <family val="1"/>
    </font>
    <font>
      <u/>
      <sz val="10"/>
      <color theme="10"/>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2"/>
      <color rgb="FFFF0000"/>
      <name val="Book Antiqua"/>
      <family val="1"/>
    </font>
    <font>
      <sz val="11"/>
      <color rgb="FFFF0000"/>
      <name val="Book Antiqua"/>
      <family val="1"/>
    </font>
    <font>
      <i/>
      <sz val="12"/>
      <color rgb="FFFF0000"/>
      <name val="Book Antiqua"/>
      <family val="1"/>
    </font>
    <font>
      <sz val="12"/>
      <color rgb="FF0000FF"/>
      <name val="Book Antiqua"/>
      <family val="1"/>
    </font>
    <font>
      <sz val="14"/>
      <color rgb="FFFF0000"/>
      <name val="Book Antiqua"/>
      <family val="1"/>
    </font>
    <font>
      <sz val="8"/>
      <color rgb="FF000000"/>
      <name val="Tahoma"/>
      <family val="2"/>
    </font>
    <font>
      <i/>
      <sz val="11"/>
      <color rgb="FFFF0000"/>
      <name val="Book Antiqua"/>
      <family val="1"/>
    </font>
    <font>
      <sz val="12"/>
      <color rgb="FFFF0000"/>
      <name val="Arial"/>
      <family val="2"/>
    </font>
    <font>
      <strike/>
      <sz val="12"/>
      <name val="Book Antiqua"/>
      <family val="1"/>
    </font>
    <font>
      <b/>
      <strike/>
      <sz val="12"/>
      <name val="Book Antiqua"/>
      <family val="1"/>
    </font>
    <font>
      <sz val="10"/>
      <color indexed="55"/>
      <name val="Book Antiqua"/>
      <family val="1"/>
    </font>
    <font>
      <sz val="11"/>
      <color indexed="8"/>
      <name val="Book Antiqua"/>
      <family val="1"/>
    </font>
    <font>
      <i/>
      <sz val="12"/>
      <color indexed="10"/>
      <name val="Book Antiqua"/>
      <family val="1"/>
    </font>
    <font>
      <b/>
      <strike/>
      <sz val="11"/>
      <color rgb="FFFF0000"/>
      <name val="Book Antiqua"/>
      <family val="1"/>
    </font>
    <font>
      <i/>
      <sz val="11"/>
      <color indexed="10"/>
      <name val="Book Antiqua"/>
      <family val="1"/>
    </font>
    <font>
      <i/>
      <sz val="11"/>
      <color indexed="8"/>
      <name val="Book Antiqua"/>
      <family val="1"/>
    </font>
    <font>
      <i/>
      <sz val="11"/>
      <name val="Times New Roman"/>
      <family val="1"/>
    </font>
    <font>
      <sz val="10.5"/>
      <color rgb="FF000000"/>
      <name val="Book Antiqua"/>
      <family val="1"/>
    </font>
    <font>
      <i/>
      <u/>
      <sz val="11"/>
      <name val="Book Antiqua"/>
      <family val="1"/>
    </font>
  </fonts>
  <fills count="17">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theme="9" tint="0.39997558519241921"/>
        <bgColor indexed="64"/>
      </patternFill>
    </fill>
    <fill>
      <patternFill patternType="solid">
        <fgColor indexed="13"/>
        <bgColor indexed="64"/>
      </patternFill>
    </fill>
  </fills>
  <borders count="7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diagonal/>
    </border>
  </borders>
  <cellStyleXfs count="44">
    <xf numFmtId="0" fontId="0" fillId="0" borderId="0"/>
    <xf numFmtId="9" fontId="12" fillId="0" borderId="0"/>
    <xf numFmtId="165"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8" fontId="13" fillId="0" borderId="0" applyFont="0" applyFill="0" applyBorder="0" applyAlignment="0" applyProtection="0"/>
    <xf numFmtId="0" fontId="14"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4" fontId="13" fillId="0" borderId="0" applyFont="0" applyFill="0" applyBorder="0" applyAlignment="0" applyProtection="0"/>
    <xf numFmtId="164" fontId="1" fillId="0" borderId="0" applyFont="0" applyFill="0" applyBorder="0" applyAlignment="0" applyProtection="0"/>
    <xf numFmtId="170" fontId="15"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72" fillId="0" borderId="0" applyNumberFormat="0" applyFill="0" applyBorder="0" applyAlignment="0" applyProtection="0"/>
    <xf numFmtId="0" fontId="16" fillId="0" borderId="0" applyNumberFormat="0" applyFill="0" applyBorder="0" applyAlignment="0" applyProtection="0">
      <alignment vertical="top"/>
      <protection locked="0"/>
    </xf>
    <xf numFmtId="37" fontId="17" fillId="0" borderId="0"/>
    <xf numFmtId="171" fontId="13" fillId="0" borderId="0"/>
    <xf numFmtId="0" fontId="24" fillId="0" borderId="0"/>
    <xf numFmtId="0" fontId="13" fillId="0" borderId="0"/>
    <xf numFmtId="0" fontId="1" fillId="0" borderId="0"/>
    <xf numFmtId="0" fontId="13" fillId="0" borderId="0"/>
    <xf numFmtId="0" fontId="1" fillId="0" borderId="0"/>
    <xf numFmtId="0" fontId="8" fillId="0" borderId="0"/>
    <xf numFmtId="0" fontId="13" fillId="0" borderId="0"/>
    <xf numFmtId="0" fontId="13" fillId="0" borderId="0"/>
    <xf numFmtId="0" fontId="66" fillId="0" borderId="0"/>
    <xf numFmtId="0" fontId="1" fillId="0" borderId="0"/>
    <xf numFmtId="0" fontId="51" fillId="0" borderId="0"/>
    <xf numFmtId="0" fontId="8" fillId="0" borderId="0"/>
    <xf numFmtId="0" fontId="1" fillId="0" borderId="0"/>
    <xf numFmtId="0" fontId="13" fillId="0" borderId="0"/>
    <xf numFmtId="0" fontId="13" fillId="0" borderId="0"/>
    <xf numFmtId="0" fontId="8" fillId="0" borderId="0"/>
    <xf numFmtId="0" fontId="13" fillId="0" borderId="0"/>
    <xf numFmtId="0" fontId="18" fillId="0" borderId="0" applyFont="0"/>
    <xf numFmtId="0" fontId="19" fillId="0" borderId="0" applyNumberFormat="0" applyFill="0" applyBorder="0" applyAlignment="0" applyProtection="0">
      <alignment vertical="top"/>
      <protection locked="0"/>
    </xf>
    <xf numFmtId="0" fontId="20" fillId="0" borderId="0"/>
  </cellStyleXfs>
  <cellXfs count="1433">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0" fontId="9" fillId="0" borderId="0" xfId="0" applyFont="1" applyAlignment="1">
      <alignment horizontal="center" vertical="center"/>
    </xf>
    <xf numFmtId="0" fontId="8" fillId="0" borderId="0" xfId="0" applyFont="1" applyAlignment="1">
      <alignment horizontal="justify" vertical="center"/>
    </xf>
    <xf numFmtId="0" fontId="8" fillId="0" borderId="0" xfId="0" applyFont="1" applyAlignment="1">
      <alignment horizontal="left" vertical="center"/>
    </xf>
    <xf numFmtId="0" fontId="11" fillId="0" borderId="0" xfId="0" applyFont="1" applyAlignment="1">
      <alignment vertical="center"/>
    </xf>
    <xf numFmtId="0" fontId="8" fillId="0" borderId="0" xfId="35" applyAlignment="1">
      <alignment vertical="center"/>
    </xf>
    <xf numFmtId="0" fontId="8" fillId="0" borderId="0" xfId="39" applyAlignment="1" applyProtection="1">
      <alignment vertical="center"/>
      <protection hidden="1"/>
    </xf>
    <xf numFmtId="0" fontId="8" fillId="0" borderId="0" xfId="39" applyAlignment="1" applyProtection="1">
      <alignment horizontal="left" vertical="center" indent="1"/>
      <protection hidden="1"/>
    </xf>
    <xf numFmtId="0" fontId="9" fillId="0" borderId="0" xfId="39" applyFont="1" applyAlignment="1" applyProtection="1">
      <alignment vertical="center"/>
      <protection hidden="1"/>
    </xf>
    <xf numFmtId="0" fontId="9" fillId="0" borderId="0" xfId="0" applyFont="1" applyAlignment="1">
      <alignment vertical="center"/>
    </xf>
    <xf numFmtId="0" fontId="9" fillId="0" borderId="0" xfId="35" applyFont="1" applyAlignment="1" applyProtection="1">
      <alignment horizontal="left" vertical="center" indent="1"/>
      <protection hidden="1"/>
    </xf>
    <xf numFmtId="0" fontId="9" fillId="0" borderId="0" xfId="35" applyFont="1" applyAlignment="1" applyProtection="1">
      <alignment horizontal="left" vertical="center"/>
      <protection hidden="1"/>
    </xf>
    <xf numFmtId="0" fontId="8" fillId="0" borderId="0" xfId="39" applyAlignment="1" applyProtection="1">
      <alignment horizontal="left" vertical="center"/>
      <protection hidden="1"/>
    </xf>
    <xf numFmtId="0" fontId="8" fillId="0" borderId="0" xfId="0" applyFont="1" applyAlignment="1">
      <alignment horizontal="left" vertical="center" indent="1"/>
    </xf>
    <xf numFmtId="0" fontId="8" fillId="0" borderId="4" xfId="0" applyFont="1" applyBorder="1" applyAlignment="1">
      <alignment vertical="center"/>
    </xf>
    <xf numFmtId="0" fontId="9" fillId="0" borderId="4" xfId="0" applyFont="1" applyBorder="1" applyAlignment="1">
      <alignment horizontal="right"/>
    </xf>
    <xf numFmtId="0" fontId="9" fillId="0" borderId="0" xfId="0" applyFont="1" applyAlignment="1">
      <alignment horizontal="left" vertical="center"/>
    </xf>
    <xf numFmtId="0" fontId="9" fillId="0" borderId="0" xfId="0" applyFont="1" applyAlignment="1">
      <alignment horizontal="right" vertical="center" indent="1"/>
    </xf>
    <xf numFmtId="0" fontId="9" fillId="0" borderId="4" xfId="0" applyFont="1" applyBorder="1" applyAlignment="1" applyProtection="1">
      <alignment vertical="center"/>
      <protection hidden="1"/>
    </xf>
    <xf numFmtId="0" fontId="8" fillId="0" borderId="4" xfId="0" applyFont="1" applyBorder="1" applyAlignment="1" applyProtection="1">
      <alignment vertical="center"/>
      <protection hidden="1"/>
    </xf>
    <xf numFmtId="0" fontId="9"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2" fillId="0" borderId="0" xfId="0" applyFont="1" applyAlignment="1" applyProtection="1">
      <alignment vertical="center"/>
      <protection hidden="1"/>
    </xf>
    <xf numFmtId="0" fontId="11" fillId="0" borderId="0" xfId="0" applyFont="1" applyAlignment="1" applyProtection="1">
      <alignment vertical="center"/>
      <protection hidden="1"/>
    </xf>
    <xf numFmtId="0" fontId="9" fillId="0" borderId="0" xfId="0" applyFont="1" applyAlignment="1" applyProtection="1">
      <alignment horizontal="center" vertical="center"/>
      <protection hidden="1"/>
    </xf>
    <xf numFmtId="0" fontId="8" fillId="0" borderId="0" xfId="0" applyFont="1" applyAlignment="1" applyProtection="1">
      <alignment vertical="center"/>
      <protection hidden="1"/>
    </xf>
    <xf numFmtId="0" fontId="8" fillId="0" borderId="0" xfId="35" applyAlignment="1" applyProtection="1">
      <alignment vertical="center"/>
      <protection hidden="1"/>
    </xf>
    <xf numFmtId="0" fontId="3" fillId="0" borderId="0" xfId="0" applyFont="1" applyAlignment="1" applyProtection="1">
      <alignment vertical="center"/>
      <protection hidden="1"/>
    </xf>
    <xf numFmtId="0" fontId="8" fillId="0" borderId="0" xfId="0" applyFont="1" applyAlignment="1" applyProtection="1">
      <alignment horizontal="justify" vertical="center"/>
      <protection hidden="1"/>
    </xf>
    <xf numFmtId="0" fontId="9" fillId="0" borderId="0" xfId="0" applyFont="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9" fillId="0" borderId="0" xfId="0" applyFont="1" applyAlignment="1" applyProtection="1">
      <alignment horizontal="left" vertical="center"/>
      <protection hidden="1"/>
    </xf>
    <xf numFmtId="0" fontId="9" fillId="0" borderId="0" xfId="0" applyFont="1" applyAlignment="1" applyProtection="1">
      <alignment horizontal="right" vertical="center" indent="1"/>
      <protection hidden="1"/>
    </xf>
    <xf numFmtId="0" fontId="8" fillId="0" borderId="0" xfId="0" applyFont="1" applyAlignment="1" applyProtection="1">
      <alignment horizontal="left" vertical="center"/>
      <protection hidden="1"/>
    </xf>
    <xf numFmtId="0" fontId="8" fillId="0" borderId="0" xfId="0" applyFont="1" applyAlignment="1" applyProtection="1">
      <alignment horizontal="left" vertical="center" indent="1"/>
      <protection hidden="1"/>
    </xf>
    <xf numFmtId="0" fontId="9" fillId="0" borderId="4" xfId="0" applyFont="1" applyBorder="1" applyAlignment="1" applyProtection="1">
      <alignment horizontal="right" vertical="center"/>
      <protection hidden="1"/>
    </xf>
    <xf numFmtId="0" fontId="4" fillId="0" borderId="5" xfId="0" applyFont="1" applyBorder="1" applyAlignment="1" applyProtection="1">
      <alignment horizontal="center" vertical="center"/>
      <protection hidden="1"/>
    </xf>
    <xf numFmtId="0" fontId="4" fillId="0" borderId="6" xfId="0" applyFont="1" applyBorder="1" applyAlignment="1" applyProtection="1">
      <alignment horizontal="center" vertical="top" wrapText="1"/>
      <protection hidden="1"/>
    </xf>
    <xf numFmtId="0" fontId="4" fillId="0" borderId="7" xfId="0" applyFont="1" applyBorder="1" applyAlignment="1" applyProtection="1">
      <alignment vertical="top" wrapText="1"/>
      <protection hidden="1"/>
    </xf>
    <xf numFmtId="0" fontId="8" fillId="0" borderId="0" xfId="0" applyFont="1" applyAlignment="1" applyProtection="1">
      <alignment horizontal="right" vertical="center"/>
      <protection hidden="1"/>
    </xf>
    <xf numFmtId="0" fontId="9" fillId="0" borderId="0" xfId="0" applyFont="1" applyAlignment="1" applyProtection="1">
      <alignment horizontal="left" vertical="top"/>
      <protection hidden="1"/>
    </xf>
    <xf numFmtId="0" fontId="9" fillId="0" borderId="6" xfId="0" applyFont="1" applyBorder="1" applyAlignment="1" applyProtection="1">
      <alignment vertical="center" wrapText="1"/>
      <protection hidden="1"/>
    </xf>
    <xf numFmtId="0" fontId="9" fillId="0" borderId="6" xfId="0" applyFont="1" applyBorder="1" applyAlignment="1" applyProtection="1">
      <alignment horizontal="justify" vertical="center" wrapText="1"/>
      <protection hidden="1"/>
    </xf>
    <xf numFmtId="0" fontId="21" fillId="0" borderId="6" xfId="0" applyFont="1" applyBorder="1" applyAlignment="1" applyProtection="1">
      <alignment horizontal="center" vertical="center" wrapText="1"/>
      <protection hidden="1"/>
    </xf>
    <xf numFmtId="0" fontId="8" fillId="0" borderId="6" xfId="0" applyFont="1" applyBorder="1" applyAlignment="1" applyProtection="1">
      <alignment horizontal="center" vertical="center" wrapText="1"/>
      <protection hidden="1"/>
    </xf>
    <xf numFmtId="0" fontId="8" fillId="0" borderId="6" xfId="0" applyFont="1" applyBorder="1" applyAlignment="1" applyProtection="1">
      <alignment horizontal="justify" vertical="center" wrapText="1"/>
      <protection hidden="1"/>
    </xf>
    <xf numFmtId="0" fontId="9" fillId="0" borderId="6"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8" xfId="0" applyFont="1" applyBorder="1" applyAlignment="1" applyProtection="1">
      <alignment horizontal="justify" vertical="center" wrapText="1"/>
      <protection hidden="1"/>
    </xf>
    <xf numFmtId="0" fontId="8" fillId="0" borderId="3" xfId="0" applyFont="1" applyBorder="1" applyAlignment="1" applyProtection="1">
      <alignment vertical="center" wrapText="1"/>
      <protection hidden="1"/>
    </xf>
    <xf numFmtId="0" fontId="8" fillId="0" borderId="9" xfId="0" applyFont="1" applyBorder="1" applyAlignment="1" applyProtection="1">
      <alignment vertical="center" wrapText="1"/>
      <protection hidden="1"/>
    </xf>
    <xf numFmtId="0" fontId="23" fillId="0" borderId="0" xfId="0" applyFont="1" applyAlignment="1" applyProtection="1">
      <alignment vertical="center"/>
      <protection hidden="1"/>
    </xf>
    <xf numFmtId="0" fontId="23" fillId="0" borderId="0" xfId="0" applyFont="1" applyProtection="1">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center" vertical="top"/>
      <protection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8" fillId="0" borderId="0" xfId="0" quotePrefix="1" applyFont="1" applyAlignment="1" applyProtection="1">
      <alignment horizontal="right" vertical="center"/>
      <protection hidden="1"/>
    </xf>
    <xf numFmtId="0" fontId="8" fillId="0" borderId="0" xfId="0" quotePrefix="1" applyFont="1" applyAlignment="1" applyProtection="1">
      <alignment horizontal="right" vertical="top"/>
      <protection hidden="1"/>
    </xf>
    <xf numFmtId="0" fontId="9" fillId="0" borderId="0" xfId="0" applyFont="1" applyAlignment="1" applyProtection="1">
      <alignment horizontal="right" vertical="center"/>
      <protection hidden="1"/>
    </xf>
    <xf numFmtId="0" fontId="24" fillId="0" borderId="0" xfId="0" applyFont="1" applyAlignment="1" applyProtection="1">
      <alignment vertical="center"/>
      <protection hidden="1"/>
    </xf>
    <xf numFmtId="172" fontId="8" fillId="0" borderId="0" xfId="0" applyNumberFormat="1" applyFont="1" applyAlignment="1" applyProtection="1">
      <alignment horizontal="center" vertical="center"/>
      <protection hidden="1"/>
    </xf>
    <xf numFmtId="0" fontId="8" fillId="0" borderId="0" xfId="35" applyAlignment="1" applyProtection="1">
      <alignment horizontal="left" vertical="center"/>
      <protection hidden="1"/>
    </xf>
    <xf numFmtId="0" fontId="6" fillId="0" borderId="0" xfId="0" applyFont="1" applyAlignment="1" applyProtection="1">
      <alignment vertical="center"/>
      <protection hidden="1"/>
    </xf>
    <xf numFmtId="0" fontId="6" fillId="0" borderId="0" xfId="0" applyFont="1" applyProtection="1">
      <protection hidden="1"/>
    </xf>
    <xf numFmtId="0" fontId="8" fillId="0" borderId="0" xfId="0" applyFont="1" applyAlignment="1" applyProtection="1">
      <alignment horizontal="center" vertical="center" wrapText="1"/>
      <protection hidden="1"/>
    </xf>
    <xf numFmtId="0" fontId="8" fillId="0" borderId="0" xfId="0" applyFont="1" applyAlignment="1" applyProtection="1">
      <alignment vertical="top"/>
      <protection hidden="1"/>
    </xf>
    <xf numFmtId="0" fontId="0" fillId="0" borderId="0" xfId="0" applyAlignment="1" applyProtection="1">
      <alignment vertical="top"/>
      <protection hidden="1"/>
    </xf>
    <xf numFmtId="0" fontId="24" fillId="0" borderId="0" xfId="0" applyFont="1" applyAlignment="1" applyProtection="1">
      <alignment vertical="center" wrapText="1"/>
      <protection hidden="1"/>
    </xf>
    <xf numFmtId="0" fontId="26" fillId="0" borderId="0" xfId="0" applyFont="1" applyAlignment="1" applyProtection="1">
      <alignment vertical="center"/>
      <protection hidden="1"/>
    </xf>
    <xf numFmtId="0" fontId="0" fillId="0" borderId="0" xfId="0" applyAlignment="1" applyProtection="1">
      <alignment horizontal="center"/>
      <protection hidden="1"/>
    </xf>
    <xf numFmtId="173" fontId="9" fillId="0" borderId="0" xfId="0" applyNumberFormat="1" applyFont="1" applyAlignment="1" applyProtection="1">
      <alignment horizontal="left" vertical="center" indent="1"/>
      <protection hidden="1"/>
    </xf>
    <xf numFmtId="0" fontId="9" fillId="0" borderId="0" xfId="0" applyFont="1" applyAlignment="1" applyProtection="1">
      <alignment horizontal="right"/>
      <protection hidden="1"/>
    </xf>
    <xf numFmtId="0" fontId="10" fillId="0" borderId="0" xfId="0" applyFont="1" applyAlignment="1" applyProtection="1">
      <alignment horizontal="center" vertical="center" wrapText="1"/>
      <protection hidden="1"/>
    </xf>
    <xf numFmtId="173" fontId="8" fillId="0" borderId="0" xfId="0" applyNumberFormat="1" applyFont="1" applyAlignment="1" applyProtection="1">
      <alignment horizontal="left" vertical="center"/>
      <protection hidden="1"/>
    </xf>
    <xf numFmtId="0" fontId="9" fillId="0" borderId="0" xfId="0" applyFont="1" applyAlignment="1" applyProtection="1">
      <alignment horizontal="left" vertical="center" indent="2"/>
      <protection hidden="1"/>
    </xf>
    <xf numFmtId="0" fontId="8" fillId="0" borderId="0" xfId="0" applyFont="1" applyAlignment="1" applyProtection="1">
      <alignment horizontal="left" vertical="center" indent="2"/>
      <protection hidden="1"/>
    </xf>
    <xf numFmtId="0" fontId="8" fillId="0" borderId="0" xfId="0" applyFont="1" applyAlignment="1" applyProtection="1">
      <alignment horizontal="left" vertical="center" indent="3"/>
      <protection hidden="1"/>
    </xf>
    <xf numFmtId="172" fontId="8" fillId="0" borderId="0" xfId="0" applyNumberFormat="1" applyFont="1" applyAlignment="1" applyProtection="1">
      <alignment horizontal="center" vertical="top"/>
      <protection hidden="1"/>
    </xf>
    <xf numFmtId="172" fontId="8" fillId="0" borderId="0" xfId="0" applyNumberFormat="1" applyFont="1" applyAlignment="1" applyProtection="1">
      <alignment horizontal="left" vertical="top"/>
      <protection hidden="1"/>
    </xf>
    <xf numFmtId="0" fontId="8" fillId="0" borderId="0" xfId="0" applyFont="1" applyAlignment="1" applyProtection="1">
      <alignment horizontal="justify" vertical="top"/>
      <protection hidden="1"/>
    </xf>
    <xf numFmtId="0" fontId="27" fillId="0" borderId="0" xfId="0" applyFont="1" applyAlignment="1" applyProtection="1">
      <alignment horizontal="justify" vertical="top"/>
      <protection hidden="1"/>
    </xf>
    <xf numFmtId="172" fontId="8" fillId="0" borderId="0" xfId="0" applyNumberFormat="1" applyFont="1" applyAlignment="1" applyProtection="1">
      <alignment horizontal="justify" vertical="top" wrapText="1"/>
      <protection hidden="1"/>
    </xf>
    <xf numFmtId="172" fontId="8" fillId="0" borderId="0" xfId="0" applyNumberFormat="1" applyFont="1" applyAlignment="1" applyProtection="1">
      <alignment horizontal="left" vertical="top" indent="2"/>
      <protection hidden="1"/>
    </xf>
    <xf numFmtId="172" fontId="8" fillId="0" borderId="0" xfId="0" applyNumberFormat="1" applyFont="1" applyAlignment="1" applyProtection="1">
      <alignment horizontal="left" vertical="center" indent="3"/>
      <protection hidden="1"/>
    </xf>
    <xf numFmtId="0" fontId="8" fillId="0" borderId="0" xfId="0" applyFont="1" applyAlignment="1" applyProtection="1">
      <alignment horizontal="left" vertical="center" wrapText="1" indent="2"/>
      <protection hidden="1"/>
    </xf>
    <xf numFmtId="0" fontId="1" fillId="0" borderId="0" xfId="0" applyFont="1" applyProtection="1">
      <protection hidden="1"/>
    </xf>
    <xf numFmtId="0" fontId="1" fillId="0" borderId="0" xfId="0" applyFont="1" applyAlignment="1" applyProtection="1">
      <alignment vertical="center"/>
      <protection hidden="1"/>
    </xf>
    <xf numFmtId="0" fontId="4" fillId="0" borderId="5" xfId="0" quotePrefix="1" applyFont="1" applyBorder="1" applyAlignment="1" applyProtection="1">
      <alignment horizontal="center" vertical="center"/>
      <protection hidden="1"/>
    </xf>
    <xf numFmtId="0" fontId="8" fillId="2" borderId="6" xfId="0" applyFont="1" applyFill="1" applyBorder="1" applyAlignment="1" applyProtection="1">
      <alignment vertical="center" wrapText="1"/>
      <protection locked="0"/>
    </xf>
    <xf numFmtId="0" fontId="9" fillId="0" borderId="12" xfId="0" applyFont="1" applyBorder="1" applyAlignment="1" applyProtection="1">
      <alignment vertical="center"/>
      <protection hidden="1"/>
    </xf>
    <xf numFmtId="0" fontId="8" fillId="2" borderId="8" xfId="0" applyFont="1" applyFill="1" applyBorder="1" applyAlignment="1" applyProtection="1">
      <alignment vertical="center" wrapText="1"/>
      <protection locked="0"/>
    </xf>
    <xf numFmtId="0" fontId="8" fillId="2" borderId="6" xfId="0" applyFont="1" applyFill="1" applyBorder="1" applyAlignment="1" applyProtection="1">
      <alignment horizontal="left" vertical="center" wrapText="1"/>
      <protection locked="0"/>
    </xf>
    <xf numFmtId="0" fontId="0" fillId="0" borderId="4" xfId="0" applyBorder="1" applyAlignment="1" applyProtection="1">
      <alignment vertical="center"/>
      <protection hidden="1"/>
    </xf>
    <xf numFmtId="0" fontId="0" fillId="0" borderId="4" xfId="0" applyBorder="1" applyProtection="1">
      <protection hidden="1"/>
    </xf>
    <xf numFmtId="172" fontId="8" fillId="0" borderId="0" xfId="0" applyNumberFormat="1" applyFont="1" applyAlignment="1" applyProtection="1">
      <alignment horizontal="center"/>
      <protection hidden="1"/>
    </xf>
    <xf numFmtId="0" fontId="8" fillId="0" borderId="0" xfId="0" applyFont="1" applyAlignment="1" applyProtection="1">
      <alignment horizontal="left"/>
      <protection hidden="1"/>
    </xf>
    <xf numFmtId="0" fontId="21" fillId="0" borderId="0" xfId="0" applyFont="1" applyAlignment="1" applyProtection="1">
      <alignment horizontal="justify" vertical="center"/>
      <protection hidden="1"/>
    </xf>
    <xf numFmtId="0" fontId="8" fillId="0" borderId="6" xfId="0" applyFont="1" applyBorder="1" applyAlignment="1" applyProtection="1">
      <alignment horizontal="left" vertical="center" wrapText="1"/>
      <protection hidden="1"/>
    </xf>
    <xf numFmtId="0" fontId="8" fillId="0" borderId="6" xfId="0" applyFont="1" applyBorder="1" applyAlignment="1" applyProtection="1">
      <alignment horizontal="center" vertical="top" wrapText="1"/>
      <protection hidden="1"/>
    </xf>
    <xf numFmtId="0" fontId="8" fillId="0" borderId="13" xfId="0" applyFont="1" applyBorder="1" applyAlignment="1" applyProtection="1">
      <alignment horizontal="left" vertical="center" wrapText="1"/>
      <protection hidden="1"/>
    </xf>
    <xf numFmtId="0" fontId="8" fillId="0" borderId="14" xfId="0" applyFont="1" applyBorder="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8" fillId="0" borderId="0" xfId="0" applyFont="1" applyAlignment="1" applyProtection="1">
      <alignment horizontal="center" vertical="top" wrapText="1"/>
      <protection hidden="1"/>
    </xf>
    <xf numFmtId="0" fontId="9" fillId="0" borderId="0" xfId="0" applyFont="1" applyAlignment="1" applyProtection="1">
      <alignment horizontal="left"/>
      <protection hidden="1"/>
    </xf>
    <xf numFmtId="0" fontId="8" fillId="0" borderId="0" xfId="0" applyFont="1" applyAlignment="1" applyProtection="1">
      <alignment horizontal="center"/>
      <protection hidden="1"/>
    </xf>
    <xf numFmtId="0" fontId="8" fillId="0" borderId="0" xfId="0" applyFont="1" applyAlignment="1" applyProtection="1">
      <alignment vertical="center" wrapText="1"/>
      <protection hidden="1"/>
    </xf>
    <xf numFmtId="0" fontId="8" fillId="0" borderId="0" xfId="0" applyFont="1" applyAlignment="1" applyProtection="1">
      <alignment horizontal="justify"/>
      <protection hidden="1"/>
    </xf>
    <xf numFmtId="0" fontId="8" fillId="0" borderId="0" xfId="0" applyFont="1" applyAlignment="1" applyProtection="1">
      <alignment vertical="top" wrapText="1"/>
      <protection hidden="1"/>
    </xf>
    <xf numFmtId="0" fontId="8"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0" fontId="29" fillId="0" borderId="0" xfId="38" applyFont="1" applyAlignment="1" applyProtection="1">
      <alignment vertical="center"/>
      <protection hidden="1"/>
    </xf>
    <xf numFmtId="0" fontId="29" fillId="0" borderId="0" xfId="38" applyFont="1" applyProtection="1">
      <protection hidden="1"/>
    </xf>
    <xf numFmtId="0" fontId="13" fillId="0" borderId="0" xfId="38" applyProtection="1">
      <protection hidden="1"/>
    </xf>
    <xf numFmtId="0" fontId="4" fillId="0" borderId="0" xfId="38" applyFont="1" applyAlignment="1" applyProtection="1">
      <alignment vertical="center"/>
      <protection hidden="1"/>
    </xf>
    <xf numFmtId="0" fontId="4" fillId="0" borderId="4" xfId="38" applyFont="1" applyBorder="1" applyAlignment="1" applyProtection="1">
      <alignment vertical="center"/>
      <protection hidden="1"/>
    </xf>
    <xf numFmtId="0" fontId="13" fillId="0" borderId="0" xfId="38" applyAlignment="1" applyProtection="1">
      <alignment vertical="center"/>
      <protection hidden="1"/>
    </xf>
    <xf numFmtId="0" fontId="31" fillId="0" borderId="0" xfId="38" applyFont="1" applyAlignment="1" applyProtection="1">
      <alignment vertical="center"/>
      <protection hidden="1"/>
    </xf>
    <xf numFmtId="0" fontId="4" fillId="0" borderId="15" xfId="38" applyFont="1" applyBorder="1" applyAlignment="1" applyProtection="1">
      <alignment vertical="center"/>
      <protection hidden="1"/>
    </xf>
    <xf numFmtId="0" fontId="24" fillId="0" borderId="0" xfId="38" applyFont="1" applyAlignment="1" applyProtection="1">
      <alignment vertical="center"/>
      <protection hidden="1"/>
    </xf>
    <xf numFmtId="0" fontId="8" fillId="0" borderId="16" xfId="0" applyFont="1" applyBorder="1" applyAlignment="1" applyProtection="1">
      <alignment horizontal="center" vertical="center" wrapText="1"/>
      <protection hidden="1"/>
    </xf>
    <xf numFmtId="0" fontId="32" fillId="0" borderId="0" xfId="38" applyFont="1" applyAlignment="1" applyProtection="1">
      <alignment vertical="center"/>
      <protection hidden="1"/>
    </xf>
    <xf numFmtId="0" fontId="33" fillId="0" borderId="0" xfId="38" applyFont="1"/>
    <xf numFmtId="0" fontId="32" fillId="0" borderId="0" xfId="38" applyFont="1" applyProtection="1">
      <protection hidden="1"/>
    </xf>
    <xf numFmtId="0" fontId="33" fillId="0" borderId="0" xfId="38" applyFont="1" applyProtection="1">
      <protection hidden="1"/>
    </xf>
    <xf numFmtId="0" fontId="9" fillId="0" borderId="0" xfId="0" applyFont="1" applyAlignment="1" applyProtection="1">
      <alignment horizontal="left" vertical="center" indent="1"/>
      <protection hidden="1"/>
    </xf>
    <xf numFmtId="0" fontId="8" fillId="0" borderId="17" xfId="0" applyFont="1" applyBorder="1" applyAlignment="1" applyProtection="1">
      <alignment horizontal="center" vertical="center" wrapText="1"/>
      <protection hidden="1"/>
    </xf>
    <xf numFmtId="0" fontId="8" fillId="0" borderId="18" xfId="0" applyFont="1" applyBorder="1" applyAlignment="1" applyProtection="1">
      <alignment vertical="center" wrapText="1"/>
      <protection hidden="1"/>
    </xf>
    <xf numFmtId="0" fontId="8" fillId="2" borderId="7" xfId="0" applyFont="1" applyFill="1" applyBorder="1" applyAlignment="1" applyProtection="1">
      <alignment vertical="center"/>
      <protection locked="0"/>
    </xf>
    <xf numFmtId="0" fontId="8" fillId="0" borderId="12" xfId="0" applyFont="1" applyBorder="1" applyAlignment="1" applyProtection="1">
      <alignment horizontal="justify" vertical="center" wrapText="1"/>
      <protection hidden="1"/>
    </xf>
    <xf numFmtId="0" fontId="8" fillId="0" borderId="3" xfId="0" applyFont="1" applyBorder="1" applyAlignment="1" applyProtection="1">
      <alignment horizontal="justify" vertical="center" wrapText="1"/>
      <protection hidden="1"/>
    </xf>
    <xf numFmtId="0" fontId="4" fillId="2" borderId="19" xfId="0" applyFont="1" applyFill="1" applyBorder="1" applyAlignment="1" applyProtection="1">
      <alignment horizontal="center" vertical="top" wrapText="1"/>
      <protection locked="0"/>
    </xf>
    <xf numFmtId="0" fontId="4" fillId="2" borderId="20" xfId="0" applyFont="1" applyFill="1" applyBorder="1" applyAlignment="1" applyProtection="1">
      <alignment horizontal="center" vertical="top" wrapText="1"/>
      <protection locked="0"/>
    </xf>
    <xf numFmtId="0" fontId="4" fillId="0" borderId="7" xfId="0" applyFont="1" applyBorder="1" applyAlignment="1" applyProtection="1">
      <alignment horizontal="center" vertical="top" wrapText="1"/>
      <protection hidden="1"/>
    </xf>
    <xf numFmtId="0" fontId="4" fillId="2" borderId="6" xfId="0" applyFont="1" applyFill="1" applyBorder="1" applyAlignment="1" applyProtection="1">
      <alignment horizontal="center" vertical="top" wrapText="1"/>
      <protection locked="0"/>
    </xf>
    <xf numFmtId="0" fontId="8" fillId="0" borderId="0" xfId="0" applyFont="1" applyProtection="1">
      <protection hidden="1"/>
    </xf>
    <xf numFmtId="0" fontId="9" fillId="0" borderId="0" xfId="39" applyFont="1" applyAlignment="1" applyProtection="1">
      <alignment vertical="top"/>
      <protection hidden="1"/>
    </xf>
    <xf numFmtId="0" fontId="8" fillId="0" borderId="0" xfId="39" applyAlignment="1" applyProtection="1">
      <alignment horizontal="left" vertical="center" indent="2"/>
      <protection hidden="1"/>
    </xf>
    <xf numFmtId="0" fontId="4" fillId="0" borderId="0" xfId="0" applyFont="1" applyAlignment="1" applyProtection="1">
      <alignment horizontal="center" vertical="center"/>
      <protection hidden="1"/>
    </xf>
    <xf numFmtId="0" fontId="8" fillId="2" borderId="6" xfId="0" applyFont="1" applyFill="1" applyBorder="1" applyAlignment="1" applyProtection="1">
      <alignment horizontal="left" vertical="center"/>
      <protection locked="0"/>
    </xf>
    <xf numFmtId="0" fontId="10" fillId="0" borderId="0" xfId="0" applyFont="1" applyAlignment="1" applyProtection="1">
      <alignment vertical="center" wrapText="1"/>
      <protection hidden="1"/>
    </xf>
    <xf numFmtId="0" fontId="8" fillId="0" borderId="12" xfId="0" applyFont="1" applyBorder="1" applyAlignment="1" applyProtection="1">
      <alignment vertical="center" wrapText="1"/>
      <protection hidden="1"/>
    </xf>
    <xf numFmtId="0" fontId="8" fillId="0" borderId="21" xfId="0" applyFont="1" applyBorder="1" applyAlignment="1" applyProtection="1">
      <alignment vertical="center"/>
      <protection hidden="1"/>
    </xf>
    <xf numFmtId="0" fontId="8" fillId="0" borderId="18" xfId="0" applyFont="1" applyBorder="1" applyAlignment="1" applyProtection="1">
      <alignment vertical="center"/>
      <protection hidden="1"/>
    </xf>
    <xf numFmtId="0" fontId="8" fillId="0" borderId="22" xfId="0" applyFont="1" applyBorder="1" applyAlignment="1" applyProtection="1">
      <alignment vertical="center"/>
      <protection hidden="1"/>
    </xf>
    <xf numFmtId="0" fontId="8" fillId="0" borderId="23" xfId="0" applyFont="1" applyBorder="1" applyAlignment="1" applyProtection="1">
      <alignment vertical="center"/>
      <protection hidden="1"/>
    </xf>
    <xf numFmtId="0" fontId="8" fillId="0" borderId="24" xfId="0" applyFont="1" applyBorder="1" applyAlignment="1" applyProtection="1">
      <alignment vertical="center"/>
      <protection hidden="1"/>
    </xf>
    <xf numFmtId="0" fontId="8" fillId="0" borderId="25" xfId="0" applyFont="1" applyBorder="1" applyAlignment="1" applyProtection="1">
      <alignment vertical="center"/>
      <protection hidden="1"/>
    </xf>
    <xf numFmtId="0" fontId="8" fillId="0" borderId="14" xfId="0" applyFont="1" applyBorder="1" applyAlignment="1" applyProtection="1">
      <alignment vertical="center"/>
      <protection hidden="1"/>
    </xf>
    <xf numFmtId="0" fontId="8" fillId="0" borderId="11" xfId="0" applyFont="1" applyBorder="1" applyAlignment="1" applyProtection="1">
      <alignment vertical="center"/>
      <protection hidden="1"/>
    </xf>
    <xf numFmtId="0" fontId="8" fillId="0" borderId="12" xfId="0" applyFont="1" applyBorder="1" applyAlignment="1" applyProtection="1">
      <alignment horizontal="left" vertical="center"/>
      <protection hidden="1"/>
    </xf>
    <xf numFmtId="0" fontId="8" fillId="0" borderId="9" xfId="0" applyFont="1" applyBorder="1" applyAlignment="1" applyProtection="1">
      <alignment horizontal="left" vertical="center"/>
      <protection hidden="1"/>
    </xf>
    <xf numFmtId="0" fontId="4" fillId="2" borderId="6" xfId="0" applyFont="1" applyFill="1" applyBorder="1" applyAlignment="1" applyProtection="1">
      <alignment horizontal="left" vertical="center" indent="4"/>
      <protection locked="0"/>
    </xf>
    <xf numFmtId="0" fontId="9" fillId="0" borderId="0" xfId="39" applyFont="1" applyAlignment="1" applyProtection="1">
      <alignment horizontal="left" vertical="center"/>
      <protection hidden="1"/>
    </xf>
    <xf numFmtId="0" fontId="8" fillId="0" borderId="26" xfId="0" applyFont="1" applyBorder="1" applyAlignment="1" applyProtection="1">
      <alignment horizontal="left" vertical="center"/>
      <protection hidden="1"/>
    </xf>
    <xf numFmtId="0" fontId="8" fillId="0" borderId="0" xfId="35" applyAlignment="1" applyProtection="1">
      <alignment horizontal="left" vertical="center" indent="1"/>
      <protection hidden="1"/>
    </xf>
    <xf numFmtId="0" fontId="7" fillId="0" borderId="0" xfId="0" applyFont="1" applyAlignment="1" applyProtection="1">
      <alignment vertical="center"/>
      <protection hidden="1"/>
    </xf>
    <xf numFmtId="0" fontId="4" fillId="0" borderId="27" xfId="0" applyFont="1" applyBorder="1" applyAlignment="1" applyProtection="1">
      <alignment horizontal="center" vertical="center"/>
      <protection hidden="1"/>
    </xf>
    <xf numFmtId="0" fontId="4" fillId="0" borderId="28" xfId="0" applyFont="1" applyBorder="1" applyAlignment="1" applyProtection="1">
      <alignment horizontal="center" vertical="center"/>
      <protection hidden="1"/>
    </xf>
    <xf numFmtId="0" fontId="4" fillId="0" borderId="29" xfId="0" applyFont="1" applyBorder="1" applyAlignment="1" applyProtection="1">
      <alignment horizontal="center" vertical="center"/>
      <protection hidden="1"/>
    </xf>
    <xf numFmtId="0" fontId="4" fillId="0" borderId="30"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Alignment="1" applyProtection="1">
      <alignment horizontal="center" vertical="center"/>
      <protection hidden="1"/>
    </xf>
    <xf numFmtId="0" fontId="38" fillId="0" borderId="0" xfId="0" applyFont="1" applyProtection="1">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35" fillId="0" borderId="0" xfId="35" applyFont="1" applyAlignment="1" applyProtection="1">
      <alignment horizontal="left" vertical="center" indent="1"/>
      <protection hidden="1"/>
    </xf>
    <xf numFmtId="0" fontId="37" fillId="0" borderId="0" xfId="0" applyFont="1" applyAlignment="1" applyProtection="1">
      <alignment vertical="center"/>
      <protection hidden="1"/>
    </xf>
    <xf numFmtId="0" fontId="6" fillId="0" borderId="0" xfId="0" applyFont="1" applyAlignment="1" applyProtection="1">
      <alignment horizontal="center" vertical="center"/>
      <protection hidden="1"/>
    </xf>
    <xf numFmtId="0" fontId="43" fillId="0" borderId="0" xfId="0" applyFont="1" applyAlignment="1" applyProtection="1">
      <alignment horizontal="center" vertical="center"/>
      <protection hidden="1"/>
    </xf>
    <xf numFmtId="0" fontId="44" fillId="0" borderId="0" xfId="0" applyFont="1" applyAlignment="1" applyProtection="1">
      <alignment horizontal="center" vertical="center"/>
      <protection hidden="1"/>
    </xf>
    <xf numFmtId="0" fontId="6" fillId="0" borderId="0" xfId="0" applyFont="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40" fillId="0" borderId="0" xfId="39" applyFont="1" applyAlignment="1" applyProtection="1">
      <alignment vertical="center"/>
      <protection hidden="1"/>
    </xf>
    <xf numFmtId="0" fontId="39" fillId="0" borderId="0" xfId="0" applyFont="1" applyAlignment="1" applyProtection="1">
      <alignment horizontal="center" vertical="center"/>
      <protection hidden="1"/>
    </xf>
    <xf numFmtId="0" fontId="4" fillId="0" borderId="0" xfId="0" applyFont="1" applyProtection="1">
      <protection hidden="1"/>
    </xf>
    <xf numFmtId="0" fontId="0" fillId="0" borderId="0" xfId="0" applyAlignment="1" applyProtection="1">
      <alignment horizontal="justify"/>
      <protection hidden="1"/>
    </xf>
    <xf numFmtId="0" fontId="6" fillId="2" borderId="6" xfId="0" applyFont="1" applyFill="1" applyBorder="1" applyAlignment="1" applyProtection="1">
      <alignment horizontal="center" vertical="center"/>
      <protection locked="0"/>
    </xf>
    <xf numFmtId="0" fontId="8" fillId="0" borderId="15" xfId="0" applyFont="1" applyBorder="1" applyAlignment="1" applyProtection="1">
      <alignment vertical="center"/>
      <protection hidden="1"/>
    </xf>
    <xf numFmtId="0" fontId="8" fillId="0" borderId="0" xfId="39" applyAlignment="1" applyProtection="1">
      <alignment vertical="top"/>
      <protection hidden="1"/>
    </xf>
    <xf numFmtId="0" fontId="9" fillId="0" borderId="0" xfId="35" applyFont="1" applyAlignment="1" applyProtection="1">
      <alignment horizontal="left" vertical="center" indent="5"/>
      <protection hidden="1"/>
    </xf>
    <xf numFmtId="0" fontId="8" fillId="0" borderId="0" xfId="39" applyAlignment="1" applyProtection="1">
      <alignment horizontal="left" vertical="center" indent="5"/>
      <protection hidden="1"/>
    </xf>
    <xf numFmtId="0" fontId="8" fillId="0" borderId="6" xfId="0" applyFont="1" applyBorder="1" applyAlignment="1" applyProtection="1">
      <alignment vertical="center" wrapText="1"/>
      <protection hidden="1"/>
    </xf>
    <xf numFmtId="0" fontId="1"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35" fillId="0" borderId="0" xfId="0" applyFont="1" applyProtection="1">
      <protection hidden="1"/>
    </xf>
    <xf numFmtId="0" fontId="24" fillId="2" borderId="6" xfId="0" applyFont="1" applyFill="1" applyBorder="1" applyAlignment="1" applyProtection="1">
      <alignment horizontal="right" vertical="center" wrapText="1"/>
      <protection locked="0"/>
    </xf>
    <xf numFmtId="0" fontId="13" fillId="0" borderId="0" xfId="37" applyAlignment="1" applyProtection="1">
      <alignment vertical="center"/>
      <protection hidden="1"/>
    </xf>
    <xf numFmtId="0" fontId="13" fillId="0" borderId="0" xfId="37" applyProtection="1">
      <protection hidden="1"/>
    </xf>
    <xf numFmtId="0" fontId="35" fillId="0" borderId="0" xfId="0" applyFont="1" applyAlignment="1" applyProtection="1">
      <alignment vertical="center"/>
      <protection hidden="1"/>
    </xf>
    <xf numFmtId="0" fontId="8" fillId="0" borderId="0" xfId="0" applyFont="1" applyAlignment="1" applyProtection="1">
      <alignment horizontal="right" vertical="top"/>
      <protection hidden="1"/>
    </xf>
    <xf numFmtId="0" fontId="48" fillId="0" borderId="0" xfId="0" applyFont="1" applyAlignment="1" applyProtection="1">
      <alignment vertical="center"/>
      <protection hidden="1"/>
    </xf>
    <xf numFmtId="0" fontId="47" fillId="0" borderId="0" xfId="0" applyFont="1" applyAlignment="1" applyProtection="1">
      <alignment vertical="center"/>
      <protection hidden="1"/>
    </xf>
    <xf numFmtId="0" fontId="8" fillId="0" borderId="0" xfId="0" applyFont="1" applyAlignment="1" applyProtection="1">
      <alignment horizontal="justify" vertical="center" wrapText="1"/>
      <protection hidden="1"/>
    </xf>
    <xf numFmtId="0" fontId="34" fillId="0" borderId="0" xfId="0" applyFont="1" applyAlignment="1" applyProtection="1">
      <alignment horizontal="left" vertical="center"/>
      <protection hidden="1"/>
    </xf>
    <xf numFmtId="173" fontId="9" fillId="0" borderId="0" xfId="0" applyNumberFormat="1" applyFont="1" applyAlignment="1">
      <alignment horizontal="left" vertical="center" indent="1"/>
    </xf>
    <xf numFmtId="173" fontId="9" fillId="0" borderId="0" xfId="0" applyNumberFormat="1" applyFont="1" applyAlignment="1" applyProtection="1">
      <alignment horizontal="left" vertical="center"/>
      <protection hidden="1"/>
    </xf>
    <xf numFmtId="0" fontId="8" fillId="2" borderId="19" xfId="0" applyFont="1" applyFill="1" applyBorder="1" applyAlignment="1" applyProtection="1">
      <alignment horizontal="left" vertical="center" wrapText="1"/>
      <protection locked="0"/>
    </xf>
    <xf numFmtId="0" fontId="8" fillId="2" borderId="20" xfId="0" applyFont="1" applyFill="1" applyBorder="1" applyAlignment="1" applyProtection="1">
      <alignment horizontal="left" vertical="center" wrapText="1"/>
      <protection locked="0"/>
    </xf>
    <xf numFmtId="0" fontId="8" fillId="2" borderId="1" xfId="0" applyFont="1" applyFill="1" applyBorder="1" applyAlignment="1" applyProtection="1">
      <alignment horizontal="left" vertical="center" wrapText="1"/>
      <protection locked="0"/>
    </xf>
    <xf numFmtId="0" fontId="8" fillId="0" borderId="7" xfId="0" applyFont="1" applyBorder="1" applyAlignment="1" applyProtection="1">
      <alignment horizontal="left" vertical="center" wrapText="1"/>
      <protection hidden="1"/>
    </xf>
    <xf numFmtId="0" fontId="8" fillId="0" borderId="6" xfId="0" applyFont="1" applyBorder="1" applyAlignment="1" applyProtection="1">
      <alignment horizontal="left" vertical="center" wrapText="1" indent="2"/>
      <protection hidden="1"/>
    </xf>
    <xf numFmtId="0" fontId="8" fillId="0" borderId="6" xfId="0" applyFont="1" applyBorder="1" applyAlignment="1" applyProtection="1">
      <alignment horizontal="left" vertical="top" wrapText="1" indent="2"/>
      <protection hidden="1"/>
    </xf>
    <xf numFmtId="0" fontId="8" fillId="0" borderId="8" xfId="0" applyFont="1" applyBorder="1" applyAlignment="1" applyProtection="1">
      <alignment horizontal="left" vertical="center" wrapText="1" indent="2"/>
      <protection hidden="1"/>
    </xf>
    <xf numFmtId="0" fontId="8" fillId="0" borderId="17" xfId="0" applyFont="1" applyBorder="1" applyAlignment="1" applyProtection="1">
      <alignment horizontal="left" vertical="center" wrapText="1" indent="2"/>
      <protection hidden="1"/>
    </xf>
    <xf numFmtId="0" fontId="4" fillId="0" borderId="0" xfId="0" applyFont="1" applyAlignment="1" applyProtection="1">
      <alignment horizontal="justify" vertical="center"/>
      <protection hidden="1"/>
    </xf>
    <xf numFmtId="0" fontId="50" fillId="0" borderId="0" xfId="0" applyFont="1" applyAlignment="1" applyProtection="1">
      <alignment horizontal="right" vertical="center" wrapText="1"/>
      <protection hidden="1"/>
    </xf>
    <xf numFmtId="0" fontId="9" fillId="0" borderId="0" xfId="0" applyFont="1" applyAlignment="1" applyProtection="1">
      <alignment horizontal="center" vertical="center" wrapText="1"/>
      <protection hidden="1"/>
    </xf>
    <xf numFmtId="0" fontId="8" fillId="0" borderId="16" xfId="0" applyFont="1" applyBorder="1" applyAlignment="1" applyProtection="1">
      <alignment horizontal="justify" vertical="center" wrapText="1"/>
      <protection hidden="1"/>
    </xf>
    <xf numFmtId="2" fontId="8" fillId="2" borderId="6" xfId="0" applyNumberFormat="1" applyFont="1" applyFill="1" applyBorder="1" applyAlignment="1" applyProtection="1">
      <alignment horizontal="center" vertical="center" wrapText="1"/>
      <protection locked="0"/>
    </xf>
    <xf numFmtId="0" fontId="45" fillId="0" borderId="0" xfId="0" applyFont="1" applyAlignment="1" applyProtection="1">
      <alignment vertical="center"/>
      <protection locked="0"/>
    </xf>
    <xf numFmtId="0" fontId="45" fillId="0" borderId="0" xfId="0" applyFont="1" applyAlignment="1" applyProtection="1">
      <alignment vertical="center" wrapText="1"/>
      <protection hidden="1"/>
    </xf>
    <xf numFmtId="0" fontId="45" fillId="0" borderId="0" xfId="0" applyFont="1" applyAlignment="1" applyProtection="1">
      <alignment vertical="center"/>
      <protection hidden="1"/>
    </xf>
    <xf numFmtId="14" fontId="6" fillId="0" borderId="0" xfId="0" applyNumberFormat="1" applyFont="1" applyAlignment="1" applyProtection="1">
      <alignment vertical="center" wrapText="1"/>
      <protection hidden="1"/>
    </xf>
    <xf numFmtId="0" fontId="6" fillId="0" borderId="0" xfId="0" applyFont="1" applyAlignment="1" applyProtection="1">
      <alignment vertical="top" wrapText="1"/>
      <protection hidden="1"/>
    </xf>
    <xf numFmtId="0" fontId="51" fillId="0" borderId="0" xfId="0" applyFont="1" applyProtection="1">
      <protection hidden="1"/>
    </xf>
    <xf numFmtId="0" fontId="24" fillId="0" borderId="0" xfId="0" applyFont="1" applyProtection="1">
      <protection hidden="1"/>
    </xf>
    <xf numFmtId="0" fontId="7" fillId="0" borderId="0" xfId="0" applyFont="1" applyAlignment="1" applyProtection="1">
      <alignment horizontal="center" vertical="top"/>
      <protection hidden="1"/>
    </xf>
    <xf numFmtId="0" fontId="3" fillId="0" borderId="0" xfId="0" applyFont="1" applyAlignment="1" applyProtection="1">
      <alignment horizontal="center" vertical="top"/>
      <protection hidden="1"/>
    </xf>
    <xf numFmtId="0" fontId="8" fillId="0" borderId="16" xfId="0" applyFont="1" applyBorder="1" applyAlignment="1" applyProtection="1">
      <alignment horizontal="left" vertical="center" wrapText="1" indent="2"/>
      <protection hidden="1"/>
    </xf>
    <xf numFmtId="0" fontId="51" fillId="0" borderId="0" xfId="0" applyFont="1" applyProtection="1">
      <protection locked="0"/>
    </xf>
    <xf numFmtId="0" fontId="13" fillId="0" borderId="0" xfId="37" applyAlignment="1" applyProtection="1">
      <alignment horizontal="left" vertical="center"/>
      <protection hidden="1"/>
    </xf>
    <xf numFmtId="0" fontId="13" fillId="0" borderId="0" xfId="37" applyAlignment="1" applyProtection="1">
      <alignment horizontal="center" vertical="center"/>
      <protection hidden="1"/>
    </xf>
    <xf numFmtId="0" fontId="13" fillId="0" borderId="0" xfId="37" applyAlignment="1" applyProtection="1">
      <alignment horizontal="left"/>
      <protection hidden="1"/>
    </xf>
    <xf numFmtId="0" fontId="13" fillId="0" borderId="0" xfId="37" applyAlignment="1" applyProtection="1">
      <alignment horizontal="center"/>
      <protection hidden="1"/>
    </xf>
    <xf numFmtId="0" fontId="13" fillId="0" borderId="0" xfId="40" applyAlignment="1" applyProtection="1">
      <alignment horizontal="center"/>
      <protection hidden="1"/>
    </xf>
    <xf numFmtId="0" fontId="13" fillId="0" borderId="0" xfId="40" applyProtection="1">
      <protection hidden="1"/>
    </xf>
    <xf numFmtId="0" fontId="8" fillId="0" borderId="0" xfId="0" applyFont="1" applyAlignment="1" applyProtection="1">
      <alignment vertical="center" wrapText="1"/>
      <protection locked="0" hidden="1"/>
    </xf>
    <xf numFmtId="0" fontId="53" fillId="0" borderId="0" xfId="0" applyFont="1" applyAlignment="1" applyProtection="1">
      <alignment vertical="center"/>
      <protection hidden="1"/>
    </xf>
    <xf numFmtId="0" fontId="53" fillId="0" borderId="0" xfId="0" applyFont="1" applyProtection="1">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6" fillId="0" borderId="0" xfId="35" applyFont="1" applyAlignment="1" applyProtection="1">
      <alignment vertical="center"/>
      <protection hidden="1"/>
    </xf>
    <xf numFmtId="0" fontId="56" fillId="0" borderId="0" xfId="39" applyFont="1" applyAlignment="1" applyProtection="1">
      <alignment vertical="center"/>
      <protection hidden="1"/>
    </xf>
    <xf numFmtId="0" fontId="53" fillId="0" borderId="0" xfId="0" applyFont="1" applyAlignment="1" applyProtection="1">
      <alignment horizontal="justify" vertical="center"/>
      <protection hidden="1"/>
    </xf>
    <xf numFmtId="0" fontId="56" fillId="0" borderId="0" xfId="35" applyFont="1" applyAlignment="1" applyProtection="1">
      <alignment horizontal="justify" vertical="center"/>
      <protection hidden="1"/>
    </xf>
    <xf numFmtId="0" fontId="56" fillId="0" borderId="0" xfId="39" applyFont="1" applyAlignment="1" applyProtection="1">
      <alignment horizontal="justify" vertical="center"/>
      <protection hidden="1"/>
    </xf>
    <xf numFmtId="0" fontId="53" fillId="0" borderId="0" xfId="0" applyFont="1" applyAlignment="1" applyProtection="1">
      <alignment horizontal="justify"/>
      <protection hidden="1"/>
    </xf>
    <xf numFmtId="0" fontId="24" fillId="0" borderId="0" xfId="0" applyFont="1" applyAlignment="1" applyProtection="1">
      <alignment horizontal="center"/>
      <protection hidden="1"/>
    </xf>
    <xf numFmtId="0" fontId="24" fillId="0" borderId="0" xfId="0" applyFont="1" applyAlignment="1" applyProtection="1">
      <alignment horizontal="center" vertical="center"/>
      <protection hidden="1"/>
    </xf>
    <xf numFmtId="0" fontId="24" fillId="0" borderId="0" xfId="34" applyFont="1" applyAlignment="1" applyProtection="1">
      <alignment horizontal="center" vertical="center"/>
      <protection hidden="1"/>
    </xf>
    <xf numFmtId="0" fontId="24" fillId="0" borderId="0" xfId="34" applyFont="1" applyProtection="1">
      <protection hidden="1"/>
    </xf>
    <xf numFmtId="0" fontId="6" fillId="0" borderId="0" xfId="35" applyFont="1" applyAlignment="1" applyProtection="1">
      <alignment vertical="center"/>
      <protection hidden="1"/>
    </xf>
    <xf numFmtId="0" fontId="6" fillId="0" borderId="0" xfId="39" applyFont="1" applyAlignment="1" applyProtection="1">
      <alignment vertical="center"/>
      <protection hidden="1"/>
    </xf>
    <xf numFmtId="0" fontId="24" fillId="0" borderId="0" xfId="34" applyFont="1" applyAlignment="1" applyProtection="1">
      <alignment horizontal="center"/>
      <protection hidden="1"/>
    </xf>
    <xf numFmtId="0" fontId="6" fillId="0" borderId="0" xfId="0" applyFont="1" applyAlignment="1" applyProtection="1">
      <alignment vertical="center" wrapText="1"/>
      <protection hidden="1"/>
    </xf>
    <xf numFmtId="0" fontId="57" fillId="0" borderId="0" xfId="0" applyFont="1" applyAlignment="1" applyProtection="1">
      <alignment horizontal="center" vertical="center"/>
      <protection hidden="1"/>
    </xf>
    <xf numFmtId="0" fontId="24" fillId="0" borderId="0" xfId="34" applyFont="1" applyAlignment="1" applyProtection="1">
      <alignment vertical="center"/>
      <protection hidden="1"/>
    </xf>
    <xf numFmtId="0" fontId="59" fillId="0" borderId="0" xfId="0" applyFont="1"/>
    <xf numFmtId="0" fontId="4" fillId="0" borderId="0" xfId="0" applyFont="1" applyAlignment="1" applyProtection="1">
      <alignment horizontal="justify" vertical="top" wrapText="1"/>
      <protection hidden="1"/>
    </xf>
    <xf numFmtId="0" fontId="4" fillId="0" borderId="0" xfId="0" applyFont="1" applyAlignment="1" applyProtection="1">
      <alignment horizontal="justify" vertical="top"/>
      <protection hidden="1"/>
    </xf>
    <xf numFmtId="0" fontId="24" fillId="0" borderId="0" xfId="0" applyFont="1"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horizontal="right" vertical="top"/>
      <protection hidden="1"/>
    </xf>
    <xf numFmtId="0" fontId="4" fillId="0" borderId="0" xfId="0" applyFont="1" applyAlignment="1" applyProtection="1">
      <alignment horizontal="justify"/>
      <protection hidden="1"/>
    </xf>
    <xf numFmtId="0" fontId="7" fillId="0" borderId="0" xfId="0" applyFont="1" applyAlignment="1" applyProtection="1">
      <alignment horizontal="justify"/>
      <protection hidden="1"/>
    </xf>
    <xf numFmtId="0" fontId="4" fillId="0" borderId="0" xfId="0" quotePrefix="1" applyFont="1" applyAlignment="1" applyProtection="1">
      <alignment vertical="top"/>
      <protection hidden="1"/>
    </xf>
    <xf numFmtId="0" fontId="4" fillId="0" borderId="0" xfId="0" applyFont="1" applyAlignment="1" applyProtection="1">
      <alignment horizontal="left"/>
      <protection hidden="1"/>
    </xf>
    <xf numFmtId="0" fontId="4" fillId="0" borderId="0" xfId="0" applyFont="1" applyAlignment="1" applyProtection="1">
      <alignment vertical="top" wrapText="1"/>
      <protection hidden="1"/>
    </xf>
    <xf numFmtId="0" fontId="7" fillId="0" borderId="0" xfId="0" applyFont="1" applyAlignment="1" applyProtection="1">
      <alignment horizontal="justify" vertical="top" wrapText="1"/>
      <protection hidden="1"/>
    </xf>
    <xf numFmtId="0" fontId="7" fillId="0" borderId="0" xfId="0" applyFont="1" applyAlignment="1" applyProtection="1">
      <alignment vertical="top" wrapText="1"/>
      <protection hidden="1"/>
    </xf>
    <xf numFmtId="15" fontId="4" fillId="0" borderId="0" xfId="0" applyNumberFormat="1" applyFont="1" applyAlignment="1" applyProtection="1">
      <alignment vertical="top"/>
      <protection hidden="1"/>
    </xf>
    <xf numFmtId="0" fontId="4" fillId="0" borderId="4" xfId="0" applyFont="1" applyBorder="1" applyProtection="1">
      <protection hidden="1"/>
    </xf>
    <xf numFmtId="0" fontId="8" fillId="2" borderId="7" xfId="0" applyFont="1" applyFill="1" applyBorder="1" applyAlignment="1" applyProtection="1">
      <alignment horizontal="left" vertical="center" wrapText="1"/>
      <protection locked="0"/>
    </xf>
    <xf numFmtId="0" fontId="9" fillId="0" borderId="0" xfId="0" applyFont="1" applyAlignment="1" applyProtection="1">
      <alignment horizontal="left" vertical="center" wrapText="1" indent="1"/>
      <protection hidden="1"/>
    </xf>
    <xf numFmtId="0" fontId="8" fillId="0" borderId="0" xfId="39" applyAlignment="1" applyProtection="1">
      <alignment horizontal="left" vertical="center" wrapText="1"/>
      <protection hidden="1"/>
    </xf>
    <xf numFmtId="0" fontId="4" fillId="2" borderId="28" xfId="0" applyFont="1" applyFill="1" applyBorder="1" applyAlignment="1" applyProtection="1">
      <alignment horizontal="left" vertical="center" wrapText="1"/>
      <protection locked="0"/>
    </xf>
    <xf numFmtId="0" fontId="4" fillId="2" borderId="29" xfId="0" applyFont="1" applyFill="1" applyBorder="1" applyAlignment="1" applyProtection="1">
      <alignment horizontal="left" vertical="center" wrapText="1"/>
      <protection locked="0"/>
    </xf>
    <xf numFmtId="0" fontId="4" fillId="2" borderId="30" xfId="0" applyFont="1" applyFill="1" applyBorder="1" applyAlignment="1" applyProtection="1">
      <alignment horizontal="left" vertical="center" wrapText="1"/>
      <protection locked="0"/>
    </xf>
    <xf numFmtId="173" fontId="9" fillId="0" borderId="0" xfId="0" applyNumberFormat="1" applyFont="1" applyAlignment="1" applyProtection="1">
      <alignment horizontal="left" vertical="center" wrapText="1" indent="1"/>
      <protection hidden="1"/>
    </xf>
    <xf numFmtId="0" fontId="9" fillId="0" borderId="0" xfId="0" applyFont="1" applyAlignment="1">
      <alignment horizontal="left" vertical="center" wrapText="1" indent="1"/>
    </xf>
    <xf numFmtId="0" fontId="9" fillId="0" borderId="0" xfId="0" applyFont="1" applyAlignment="1" applyProtection="1">
      <alignment horizontal="left" vertical="center" wrapText="1"/>
      <protection hidden="1"/>
    </xf>
    <xf numFmtId="0" fontId="8" fillId="2" borderId="31" xfId="0" applyFont="1" applyFill="1" applyBorder="1" applyAlignment="1" applyProtection="1">
      <alignment horizontal="left" vertical="center" wrapText="1"/>
      <protection locked="0"/>
    </xf>
    <xf numFmtId="0" fontId="8" fillId="2" borderId="0" xfId="0" applyFont="1" applyFill="1" applyAlignment="1" applyProtection="1">
      <alignment vertical="center" wrapText="1"/>
      <protection locked="0"/>
    </xf>
    <xf numFmtId="0" fontId="8" fillId="2" borderId="6" xfId="0" applyFont="1" applyFill="1" applyBorder="1" applyAlignment="1" applyProtection="1">
      <alignment horizontal="left" vertical="top" wrapText="1"/>
      <protection locked="0"/>
    </xf>
    <xf numFmtId="0" fontId="8" fillId="2" borderId="6" xfId="0" applyFont="1" applyFill="1" applyBorder="1" applyAlignment="1" applyProtection="1">
      <alignment horizontal="center" vertical="center" wrapText="1"/>
      <protection locked="0"/>
    </xf>
    <xf numFmtId="0" fontId="8" fillId="2" borderId="6" xfId="0" applyFont="1" applyFill="1" applyBorder="1" applyAlignment="1" applyProtection="1">
      <alignment horizontal="left" vertical="top" wrapText="1"/>
      <protection locked="0" hidden="1"/>
    </xf>
    <xf numFmtId="0" fontId="73" fillId="0" borderId="0" xfId="0" applyFont="1" applyAlignment="1" applyProtection="1">
      <alignment vertical="center" wrapText="1"/>
      <protection hidden="1"/>
    </xf>
    <xf numFmtId="0" fontId="74" fillId="0" borderId="0" xfId="0" applyFont="1" applyAlignment="1" applyProtection="1">
      <alignment vertical="center" wrapText="1"/>
      <protection hidden="1"/>
    </xf>
    <xf numFmtId="2" fontId="0" fillId="0" borderId="0" xfId="0" applyNumberFormat="1" applyAlignment="1" applyProtection="1">
      <alignment vertical="center"/>
      <protection hidden="1"/>
    </xf>
    <xf numFmtId="0" fontId="24" fillId="0" borderId="0" xfId="0" applyFont="1" applyAlignment="1" applyProtection="1">
      <alignment horizontal="left" vertical="center"/>
      <protection hidden="1"/>
    </xf>
    <xf numFmtId="0" fontId="75" fillId="0" borderId="0" xfId="0" applyFont="1" applyAlignment="1" applyProtection="1">
      <alignment horizontal="justify" vertical="top"/>
      <protection hidden="1"/>
    </xf>
    <xf numFmtId="0" fontId="61" fillId="0" borderId="0" xfId="38" applyFont="1" applyProtection="1">
      <protection hidden="1"/>
    </xf>
    <xf numFmtId="0" fontId="62" fillId="0" borderId="5" xfId="38" applyFont="1" applyBorder="1" applyAlignment="1" applyProtection="1">
      <alignment horizontal="center" vertical="center"/>
      <protection hidden="1"/>
    </xf>
    <xf numFmtId="0" fontId="62" fillId="0" borderId="5" xfId="38" applyFont="1" applyBorder="1" applyAlignment="1" applyProtection="1">
      <alignment horizontal="center" vertical="top"/>
      <protection hidden="1"/>
    </xf>
    <xf numFmtId="0" fontId="62" fillId="0" borderId="26" xfId="38" applyFont="1" applyBorder="1" applyAlignment="1" applyProtection="1">
      <alignment horizontal="center" vertical="top"/>
      <protection hidden="1"/>
    </xf>
    <xf numFmtId="0" fontId="76" fillId="7" borderId="12" xfId="38" applyFont="1" applyFill="1" applyBorder="1" applyAlignment="1" applyProtection="1">
      <alignment horizontal="center" vertical="top"/>
      <protection hidden="1"/>
    </xf>
    <xf numFmtId="0" fontId="8" fillId="0" borderId="0" xfId="38" applyFont="1" applyAlignment="1" applyProtection="1">
      <alignment vertical="center"/>
      <protection hidden="1"/>
    </xf>
    <xf numFmtId="0" fontId="4" fillId="0" borderId="22" xfId="24" quotePrefix="1" applyFont="1" applyBorder="1" applyAlignment="1" applyProtection="1">
      <alignment horizontal="center" vertical="top"/>
      <protection hidden="1"/>
    </xf>
    <xf numFmtId="0" fontId="4" fillId="0" borderId="32" xfId="24" quotePrefix="1" applyFont="1" applyBorder="1" applyAlignment="1" applyProtection="1">
      <alignment horizontal="center" vertical="top"/>
      <protection hidden="1"/>
    </xf>
    <xf numFmtId="0" fontId="4" fillId="0" borderId="0" xfId="24" applyFont="1" applyProtection="1">
      <protection hidden="1"/>
    </xf>
    <xf numFmtId="0" fontId="1" fillId="0" borderId="0" xfId="24" applyFont="1" applyProtection="1">
      <protection hidden="1"/>
    </xf>
    <xf numFmtId="0" fontId="8" fillId="0" borderId="10" xfId="0" applyFont="1" applyBorder="1" applyAlignment="1" applyProtection="1">
      <alignment vertical="center"/>
      <protection hidden="1"/>
    </xf>
    <xf numFmtId="0" fontId="77" fillId="0" borderId="0" xfId="0" applyFont="1" applyAlignment="1" applyProtection="1">
      <alignment vertical="center"/>
      <protection hidden="1"/>
    </xf>
    <xf numFmtId="0" fontId="9" fillId="0" borderId="4" xfId="28" applyFont="1" applyBorder="1" applyAlignment="1" applyProtection="1">
      <alignment vertical="center"/>
      <protection hidden="1"/>
    </xf>
    <xf numFmtId="0" fontId="8" fillId="0" borderId="4" xfId="28" applyFont="1" applyBorder="1" applyAlignment="1" applyProtection="1">
      <alignment vertical="center"/>
      <protection hidden="1"/>
    </xf>
    <xf numFmtId="0" fontId="9" fillId="0" borderId="4" xfId="28" applyFont="1" applyBorder="1" applyAlignment="1" applyProtection="1">
      <alignment horizontal="right"/>
      <protection hidden="1"/>
    </xf>
    <xf numFmtId="0" fontId="1" fillId="0" borderId="0" xfId="28" applyAlignment="1" applyProtection="1">
      <alignment vertical="center"/>
      <protection hidden="1"/>
    </xf>
    <xf numFmtId="0" fontId="1" fillId="0" borderId="0" xfId="28" applyProtection="1">
      <protection hidden="1"/>
    </xf>
    <xf numFmtId="0" fontId="8" fillId="0" borderId="0" xfId="28" applyFont="1" applyAlignment="1" applyProtection="1">
      <alignment vertical="center"/>
      <protection hidden="1"/>
    </xf>
    <xf numFmtId="0" fontId="38" fillId="0" borderId="0" xfId="28" applyFont="1" applyAlignment="1" applyProtection="1">
      <alignment horizontal="center"/>
      <protection hidden="1"/>
    </xf>
    <xf numFmtId="0" fontId="2" fillId="0" borderId="0" xfId="28" applyFont="1" applyAlignment="1" applyProtection="1">
      <alignment vertical="center"/>
      <protection hidden="1"/>
    </xf>
    <xf numFmtId="0" fontId="11" fillId="0" borderId="0" xfId="28" applyFont="1" applyAlignment="1" applyProtection="1">
      <alignment vertical="center"/>
      <protection hidden="1"/>
    </xf>
    <xf numFmtId="0" fontId="9" fillId="0" borderId="0" xfId="28" applyFont="1" applyAlignment="1" applyProtection="1">
      <alignment horizontal="center" vertical="center"/>
      <protection hidden="1"/>
    </xf>
    <xf numFmtId="0" fontId="3" fillId="0" borderId="0" xfId="28" applyFont="1" applyAlignment="1" applyProtection="1">
      <alignment vertical="center"/>
      <protection hidden="1"/>
    </xf>
    <xf numFmtId="0" fontId="8" fillId="0" borderId="0" xfId="28" applyFont="1" applyAlignment="1" applyProtection="1">
      <alignment horizontal="justify" vertical="center"/>
      <protection hidden="1"/>
    </xf>
    <xf numFmtId="0" fontId="9" fillId="0" borderId="0" xfId="28" applyFont="1" applyAlignment="1" applyProtection="1">
      <alignment vertical="center"/>
      <protection hidden="1"/>
    </xf>
    <xf numFmtId="0" fontId="4" fillId="0" borderId="0" xfId="28" applyFont="1" applyAlignment="1" applyProtection="1">
      <alignment vertical="center"/>
      <protection hidden="1"/>
    </xf>
    <xf numFmtId="0" fontId="8" fillId="0" borderId="6" xfId="28" applyFont="1" applyBorder="1" applyAlignment="1" applyProtection="1">
      <alignment horizontal="center" vertical="center" wrapText="1"/>
      <protection hidden="1"/>
    </xf>
    <xf numFmtId="0" fontId="8" fillId="8" borderId="6" xfId="28" applyFont="1" applyFill="1" applyBorder="1" applyAlignment="1" applyProtection="1">
      <alignment horizontal="center" vertical="top" wrapText="1"/>
      <protection locked="0"/>
    </xf>
    <xf numFmtId="0" fontId="8" fillId="2" borderId="6" xfId="28" applyFont="1" applyFill="1" applyBorder="1" applyAlignment="1" applyProtection="1">
      <alignment vertical="top" wrapText="1"/>
      <protection locked="0"/>
    </xf>
    <xf numFmtId="0" fontId="8" fillId="2" borderId="6" xfId="28" applyFont="1" applyFill="1" applyBorder="1" applyAlignment="1" applyProtection="1">
      <alignment horizontal="left" vertical="top" wrapText="1"/>
      <protection locked="0"/>
    </xf>
    <xf numFmtId="0" fontId="8" fillId="0" borderId="0" xfId="28" applyFont="1" applyAlignment="1">
      <alignment horizontal="center" vertical="top" wrapText="1"/>
    </xf>
    <xf numFmtId="0" fontId="8" fillId="0" borderId="0" xfId="28" applyFont="1" applyAlignment="1">
      <alignment vertical="top" wrapText="1"/>
    </xf>
    <xf numFmtId="0" fontId="8" fillId="0" borderId="0" xfId="28" applyFont="1" applyAlignment="1">
      <alignment horizontal="left" vertical="top" wrapText="1"/>
    </xf>
    <xf numFmtId="0" fontId="8" fillId="0" borderId="0" xfId="28" applyFont="1" applyAlignment="1" applyProtection="1">
      <alignment horizontal="center" vertical="top" wrapText="1"/>
      <protection locked="0"/>
    </xf>
    <xf numFmtId="0" fontId="8" fillId="0" borderId="0" xfId="28" applyFont="1" applyAlignment="1" applyProtection="1">
      <alignment vertical="top" wrapText="1"/>
      <protection locked="0"/>
    </xf>
    <xf numFmtId="0" fontId="8" fillId="0" borderId="0" xfId="28" applyFont="1" applyAlignment="1" applyProtection="1">
      <alignment horizontal="left" vertical="top" wrapText="1"/>
      <protection locked="0"/>
    </xf>
    <xf numFmtId="0" fontId="9" fillId="0" borderId="0" xfId="28" applyFont="1" applyAlignment="1" applyProtection="1">
      <alignment horizontal="right" vertical="center" indent="1"/>
      <protection hidden="1"/>
    </xf>
    <xf numFmtId="0" fontId="9" fillId="0" borderId="0" xfId="28" applyFont="1" applyAlignment="1" applyProtection="1">
      <alignment horizontal="left" vertical="center"/>
      <protection hidden="1"/>
    </xf>
    <xf numFmtId="173" fontId="9" fillId="0" borderId="0" xfId="28" applyNumberFormat="1" applyFont="1" applyAlignment="1" applyProtection="1">
      <alignment horizontal="left" vertical="center" indent="1"/>
      <protection hidden="1"/>
    </xf>
    <xf numFmtId="0" fontId="9" fillId="0" borderId="0" xfId="28" applyFont="1" applyAlignment="1" applyProtection="1">
      <alignment horizontal="left" vertical="center" wrapText="1" indent="1"/>
      <protection hidden="1"/>
    </xf>
    <xf numFmtId="0" fontId="8" fillId="0" borderId="0" xfId="28" applyFont="1" applyAlignment="1" applyProtection="1">
      <alignment horizontal="left" vertical="center" indent="1"/>
      <protection hidden="1"/>
    </xf>
    <xf numFmtId="0" fontId="8" fillId="0" borderId="6" xfId="28" applyFont="1" applyBorder="1" applyAlignment="1" applyProtection="1">
      <alignment horizontal="center" vertical="top" wrapText="1"/>
      <protection hidden="1"/>
    </xf>
    <xf numFmtId="0" fontId="8" fillId="2" borderId="6" xfId="28" applyFont="1" applyFill="1" applyBorder="1" applyAlignment="1" applyProtection="1">
      <alignment horizontal="left" vertical="top" wrapText="1"/>
      <protection hidden="1"/>
    </xf>
    <xf numFmtId="0" fontId="9" fillId="0" borderId="0" xfId="28" applyFont="1" applyAlignment="1" applyProtection="1">
      <alignment horizontal="center" vertical="center" wrapText="1"/>
      <protection hidden="1"/>
    </xf>
    <xf numFmtId="0" fontId="8" fillId="0" borderId="0" xfId="28" applyFont="1" applyAlignment="1" applyProtection="1">
      <alignment vertical="top"/>
      <protection hidden="1"/>
    </xf>
    <xf numFmtId="0" fontId="1" fillId="2" borderId="6" xfId="0" applyFont="1" applyFill="1" applyBorder="1" applyAlignment="1" applyProtection="1">
      <alignment horizontal="center" vertical="center" wrapText="1"/>
      <protection locked="0"/>
    </xf>
    <xf numFmtId="14" fontId="1" fillId="2" borderId="6" xfId="0" applyNumberFormat="1" applyFont="1" applyFill="1" applyBorder="1" applyAlignment="1" applyProtection="1">
      <alignment horizontal="center" vertical="center" wrapText="1"/>
      <protection locked="0"/>
    </xf>
    <xf numFmtId="2" fontId="8" fillId="0" borderId="6" xfId="0" applyNumberFormat="1" applyFont="1" applyBorder="1" applyAlignment="1">
      <alignment horizontal="center" vertical="center" wrapText="1"/>
    </xf>
    <xf numFmtId="0" fontId="64" fillId="0" borderId="6" xfId="28" applyFont="1" applyBorder="1" applyAlignment="1" applyProtection="1">
      <alignment horizontal="center" vertical="center" wrapText="1"/>
      <protection hidden="1"/>
    </xf>
    <xf numFmtId="0" fontId="63" fillId="0" borderId="7" xfId="28" applyFont="1" applyBorder="1" applyAlignment="1" applyProtection="1">
      <alignment horizontal="center" vertical="top" wrapText="1"/>
      <protection hidden="1"/>
    </xf>
    <xf numFmtId="0" fontId="63" fillId="2" borderId="7" xfId="28" applyFont="1" applyFill="1" applyBorder="1" applyAlignment="1" applyProtection="1">
      <alignment vertical="top" wrapText="1"/>
      <protection locked="0" hidden="1"/>
    </xf>
    <xf numFmtId="0" fontId="63" fillId="0" borderId="19" xfId="28" applyFont="1" applyBorder="1" applyAlignment="1" applyProtection="1">
      <alignment horizontal="center" vertical="top" wrapText="1"/>
      <protection hidden="1"/>
    </xf>
    <xf numFmtId="0" fontId="63" fillId="2" borderId="19" xfId="28" applyFont="1" applyFill="1" applyBorder="1" applyAlignment="1" applyProtection="1">
      <alignment vertical="top" wrapText="1"/>
      <protection locked="0" hidden="1"/>
    </xf>
    <xf numFmtId="0" fontId="63" fillId="0" borderId="20" xfId="28" applyFont="1" applyBorder="1" applyAlignment="1" applyProtection="1">
      <alignment horizontal="center" vertical="top" wrapText="1"/>
      <protection hidden="1"/>
    </xf>
    <xf numFmtId="0" fontId="63" fillId="2" borderId="20" xfId="28" applyFont="1" applyFill="1" applyBorder="1" applyAlignment="1" applyProtection="1">
      <alignment vertical="top" wrapText="1"/>
      <protection locked="0" hidden="1"/>
    </xf>
    <xf numFmtId="0" fontId="7" fillId="0" borderId="6" xfId="28" applyFont="1" applyBorder="1" applyAlignment="1" applyProtection="1">
      <alignment horizontal="center" vertical="center" wrapText="1"/>
      <protection hidden="1"/>
    </xf>
    <xf numFmtId="0" fontId="7" fillId="2" borderId="0" xfId="34" applyFont="1" applyFill="1" applyAlignment="1" applyProtection="1">
      <alignment horizontal="center" vertical="center"/>
      <protection locked="0" hidden="1"/>
    </xf>
    <xf numFmtId="0" fontId="4" fillId="0" borderId="3" xfId="28" applyFont="1" applyBorder="1" applyAlignment="1" applyProtection="1">
      <alignment vertical="top"/>
      <protection hidden="1"/>
    </xf>
    <xf numFmtId="0" fontId="7" fillId="0" borderId="9" xfId="28" applyFont="1" applyBorder="1" applyAlignment="1" applyProtection="1">
      <alignment horizontal="right" vertical="top"/>
      <protection hidden="1"/>
    </xf>
    <xf numFmtId="0" fontId="4" fillId="0" borderId="13" xfId="28" applyFont="1" applyBorder="1" applyAlignment="1" applyProtection="1">
      <alignment vertical="center"/>
      <protection hidden="1"/>
    </xf>
    <xf numFmtId="0" fontId="4" fillId="0" borderId="10" xfId="28" applyFont="1" applyBorder="1" applyAlignment="1" applyProtection="1">
      <alignment vertical="center"/>
      <protection hidden="1"/>
    </xf>
    <xf numFmtId="0" fontId="4" fillId="0" borderId="13" xfId="28" applyFont="1" applyBorder="1" applyAlignment="1" applyProtection="1">
      <alignment horizontal="justify" vertical="center"/>
      <protection hidden="1"/>
    </xf>
    <xf numFmtId="0" fontId="9" fillId="0" borderId="13" xfId="0" applyFont="1" applyBorder="1" applyAlignment="1" applyProtection="1">
      <alignment vertical="center"/>
      <protection hidden="1"/>
    </xf>
    <xf numFmtId="0" fontId="9" fillId="0" borderId="13" xfId="39" applyFont="1" applyBorder="1" applyAlignment="1" applyProtection="1">
      <alignment vertical="center"/>
      <protection hidden="1"/>
    </xf>
    <xf numFmtId="0" fontId="8" fillId="0" borderId="13" xfId="0" applyFont="1" applyBorder="1" applyAlignment="1" applyProtection="1">
      <alignment vertical="center"/>
      <protection hidden="1"/>
    </xf>
    <xf numFmtId="0" fontId="8" fillId="0" borderId="13" xfId="0" applyFont="1" applyBorder="1" applyAlignment="1" applyProtection="1">
      <alignment horizontal="justify" vertical="center"/>
      <protection hidden="1"/>
    </xf>
    <xf numFmtId="0" fontId="7" fillId="0" borderId="0" xfId="28" applyFont="1" applyAlignment="1" applyProtection="1">
      <alignment horizontal="right" vertical="center" indent="1"/>
      <protection hidden="1"/>
    </xf>
    <xf numFmtId="0" fontId="9" fillId="0" borderId="13" xfId="0" applyFont="1" applyBorder="1" applyAlignment="1" applyProtection="1">
      <alignment horizontal="left" vertical="center"/>
      <protection hidden="1"/>
    </xf>
    <xf numFmtId="0" fontId="0" fillId="0" borderId="13" xfId="0" applyBorder="1"/>
    <xf numFmtId="0" fontId="0" fillId="0" borderId="10" xfId="0" applyBorder="1"/>
    <xf numFmtId="0" fontId="0" fillId="0" borderId="14" xfId="0" applyBorder="1"/>
    <xf numFmtId="0" fontId="0" fillId="0" borderId="4" xfId="0" applyBorder="1"/>
    <xf numFmtId="0" fontId="0" fillId="0" borderId="11" xfId="0" applyBorder="1"/>
    <xf numFmtId="0" fontId="7" fillId="7" borderId="6" xfId="0" applyFont="1" applyFill="1" applyBorder="1" applyAlignment="1" applyProtection="1">
      <alignment horizontal="center" vertical="center"/>
      <protection hidden="1"/>
    </xf>
    <xf numFmtId="0" fontId="9" fillId="7" borderId="6" xfId="0" applyFont="1" applyFill="1" applyBorder="1" applyAlignment="1" applyProtection="1">
      <alignment horizontal="center" vertical="center" wrapText="1"/>
      <protection hidden="1"/>
    </xf>
    <xf numFmtId="0" fontId="9" fillId="7" borderId="6" xfId="0" applyFont="1" applyFill="1" applyBorder="1" applyAlignment="1" applyProtection="1">
      <alignment horizontal="left" vertical="center" wrapText="1"/>
      <protection hidden="1"/>
    </xf>
    <xf numFmtId="0" fontId="8" fillId="0" borderId="12" xfId="0" applyFont="1" applyBorder="1" applyAlignment="1" applyProtection="1">
      <alignment horizontal="center" vertical="center" wrapText="1"/>
      <protection hidden="1"/>
    </xf>
    <xf numFmtId="0" fontId="1" fillId="2" borderId="0" xfId="0"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63" fillId="4" borderId="0" xfId="33" applyFont="1" applyFill="1" applyAlignment="1" applyProtection="1">
      <alignment vertical="center"/>
      <protection hidden="1"/>
    </xf>
    <xf numFmtId="0" fontId="63" fillId="4" borderId="0" xfId="33" applyFont="1" applyFill="1" applyProtection="1">
      <protection hidden="1"/>
    </xf>
    <xf numFmtId="0" fontId="36" fillId="9" borderId="0" xfId="0" applyFont="1" applyFill="1" applyAlignment="1" applyProtection="1">
      <alignment vertical="center"/>
      <protection hidden="1"/>
    </xf>
    <xf numFmtId="0" fontId="8" fillId="2" borderId="8" xfId="0" applyFont="1" applyFill="1" applyBorder="1" applyAlignment="1" applyProtection="1">
      <alignment vertical="top" wrapText="1"/>
      <protection locked="0"/>
    </xf>
    <xf numFmtId="0" fontId="8" fillId="2" borderId="6" xfId="0" applyFont="1" applyFill="1" applyBorder="1" applyAlignment="1" applyProtection="1">
      <alignment vertical="top" wrapText="1"/>
      <protection locked="0"/>
    </xf>
    <xf numFmtId="0" fontId="46" fillId="0" borderId="0" xfId="0" applyFont="1" applyAlignment="1">
      <alignment horizontal="justify" vertical="center"/>
    </xf>
    <xf numFmtId="0" fontId="44" fillId="0" borderId="0" xfId="0" applyFont="1" applyAlignment="1">
      <alignment horizontal="justify" vertical="center"/>
    </xf>
    <xf numFmtId="0" fontId="9" fillId="0" borderId="0" xfId="0" applyFont="1" applyAlignment="1" applyProtection="1">
      <alignment vertical="top"/>
      <protection hidden="1"/>
    </xf>
    <xf numFmtId="0" fontId="4" fillId="0" borderId="33" xfId="28" applyFont="1" applyBorder="1" applyAlignment="1" applyProtection="1">
      <alignment horizontal="left" vertical="center" wrapText="1"/>
      <protection hidden="1"/>
    </xf>
    <xf numFmtId="0" fontId="4" fillId="0" borderId="15" xfId="28" applyFont="1" applyBorder="1" applyAlignment="1" applyProtection="1">
      <alignment horizontal="left" vertical="center" wrapText="1"/>
      <protection hidden="1"/>
    </xf>
    <xf numFmtId="0" fontId="7" fillId="0" borderId="4" xfId="28" applyFont="1" applyBorder="1" applyAlignment="1" applyProtection="1">
      <alignment vertical="center"/>
      <protection hidden="1"/>
    </xf>
    <xf numFmtId="0" fontId="4" fillId="0" borderId="4" xfId="28" applyFont="1" applyBorder="1" applyProtection="1">
      <protection hidden="1"/>
    </xf>
    <xf numFmtId="0" fontId="7" fillId="0" borderId="4" xfId="28" applyFont="1" applyBorder="1" applyAlignment="1" applyProtection="1">
      <alignment horizontal="right"/>
      <protection hidden="1"/>
    </xf>
    <xf numFmtId="0" fontId="4" fillId="0" borderId="0" xfId="28" applyFont="1" applyProtection="1">
      <protection hidden="1"/>
    </xf>
    <xf numFmtId="0" fontId="7" fillId="0" borderId="0" xfId="28" applyFont="1" applyAlignment="1" applyProtection="1">
      <alignment vertical="center"/>
      <protection hidden="1"/>
    </xf>
    <xf numFmtId="0" fontId="7" fillId="0" borderId="0" xfId="28" applyFont="1" applyAlignment="1" applyProtection="1">
      <alignment horizontal="left" vertical="center"/>
      <protection hidden="1"/>
    </xf>
    <xf numFmtId="0" fontId="7" fillId="0" borderId="0" xfId="35" applyFont="1" applyAlignment="1" applyProtection="1">
      <alignment horizontal="left" vertical="center" indent="1"/>
      <protection hidden="1"/>
    </xf>
    <xf numFmtId="0" fontId="4" fillId="0" borderId="0" xfId="28" applyFont="1" applyAlignment="1" applyProtection="1">
      <alignment horizontal="left" vertical="center"/>
      <protection hidden="1"/>
    </xf>
    <xf numFmtId="0" fontId="4" fillId="0" borderId="0" xfId="35" applyFont="1" applyAlignment="1" applyProtection="1">
      <alignment horizontal="left" vertical="center" indent="1"/>
      <protection hidden="1"/>
    </xf>
    <xf numFmtId="0" fontId="4" fillId="0" borderId="0" xfId="28" applyFont="1" applyAlignment="1" applyProtection="1">
      <alignment horizontal="right"/>
      <protection hidden="1"/>
    </xf>
    <xf numFmtId="0" fontId="4" fillId="0" borderId="0" xfId="28" applyFont="1" applyAlignment="1" applyProtection="1">
      <alignment horizontal="left" wrapText="1"/>
      <protection hidden="1"/>
    </xf>
    <xf numFmtId="0" fontId="4" fillId="0" borderId="0" xfId="28" applyFont="1" applyAlignment="1" applyProtection="1">
      <alignment vertical="top"/>
      <protection hidden="1"/>
    </xf>
    <xf numFmtId="0" fontId="7" fillId="0" borderId="0" xfId="28" applyFont="1" applyAlignment="1" applyProtection="1">
      <alignment horizontal="left" vertical="top" indent="5"/>
      <protection hidden="1"/>
    </xf>
    <xf numFmtId="0" fontId="4" fillId="0" borderId="0" xfId="28" applyFont="1" applyAlignment="1" applyProtection="1">
      <alignment horizontal="left" vertical="top" indent="5"/>
      <protection hidden="1"/>
    </xf>
    <xf numFmtId="49" fontId="7" fillId="0" borderId="0" xfId="28" applyNumberFormat="1" applyFont="1" applyAlignment="1" applyProtection="1">
      <alignment horizontal="right" vertical="top" indent="1"/>
      <protection hidden="1"/>
    </xf>
    <xf numFmtId="0" fontId="7" fillId="0" borderId="0" xfId="28" applyFont="1" applyAlignment="1" applyProtection="1">
      <alignment vertical="top"/>
      <protection hidden="1"/>
    </xf>
    <xf numFmtId="0" fontId="7" fillId="0" borderId="0" xfId="28" applyFont="1" applyProtection="1">
      <protection hidden="1"/>
    </xf>
    <xf numFmtId="0" fontId="4" fillId="0" borderId="6" xfId="28" applyFont="1" applyBorder="1" applyAlignment="1" applyProtection="1">
      <alignment horizontal="center" vertical="top"/>
      <protection hidden="1"/>
    </xf>
    <xf numFmtId="0" fontId="4" fillId="0" borderId="6" xfId="28" applyFont="1" applyBorder="1" applyAlignment="1" applyProtection="1">
      <alignment horizontal="center"/>
      <protection hidden="1"/>
    </xf>
    <xf numFmtId="0" fontId="4" fillId="0" borderId="6" xfId="28" applyFont="1" applyBorder="1" applyAlignment="1" applyProtection="1">
      <alignment vertical="top"/>
      <protection hidden="1"/>
    </xf>
    <xf numFmtId="0" fontId="4" fillId="0" borderId="12" xfId="28" applyFont="1" applyBorder="1" applyAlignment="1" applyProtection="1">
      <alignment vertical="top"/>
      <protection hidden="1"/>
    </xf>
    <xf numFmtId="0" fontId="4" fillId="0" borderId="9" xfId="28" applyFont="1" applyBorder="1" applyAlignment="1" applyProtection="1">
      <alignment vertical="top"/>
      <protection hidden="1"/>
    </xf>
    <xf numFmtId="0" fontId="4" fillId="0" borderId="6" xfId="28" applyFont="1" applyBorder="1" applyProtection="1">
      <protection hidden="1"/>
    </xf>
    <xf numFmtId="0" fontId="4" fillId="0" borderId="9" xfId="28" applyFont="1" applyBorder="1" applyProtection="1">
      <protection hidden="1"/>
    </xf>
    <xf numFmtId="172" fontId="7" fillId="0" borderId="0" xfId="28" applyNumberFormat="1" applyFont="1" applyAlignment="1" applyProtection="1">
      <alignment horizontal="right" vertical="center" wrapText="1"/>
      <protection hidden="1"/>
    </xf>
    <xf numFmtId="49" fontId="7" fillId="0" borderId="0" xfId="28" applyNumberFormat="1" applyFont="1" applyAlignment="1" applyProtection="1">
      <alignment horizontal="right" vertical="top"/>
      <protection hidden="1"/>
    </xf>
    <xf numFmtId="0" fontId="60" fillId="0" borderId="0" xfId="28" applyFont="1" applyAlignment="1" applyProtection="1">
      <alignment horizontal="right" vertical="top"/>
      <protection hidden="1"/>
    </xf>
    <xf numFmtId="0" fontId="52" fillId="0" borderId="0" xfId="28" applyFont="1" applyAlignment="1" applyProtection="1">
      <alignment horizontal="right" vertical="top"/>
      <protection hidden="1"/>
    </xf>
    <xf numFmtId="0" fontId="4" fillId="0" borderId="0" xfId="28" applyFont="1" applyAlignment="1" applyProtection="1">
      <alignment horizontal="right" vertical="top"/>
      <protection hidden="1"/>
    </xf>
    <xf numFmtId="0" fontId="4" fillId="0" borderId="33" xfId="28" applyFont="1" applyBorder="1" applyAlignment="1" applyProtection="1">
      <alignment vertical="top"/>
      <protection hidden="1"/>
    </xf>
    <xf numFmtId="0" fontId="4" fillId="0" borderId="0" xfId="28" applyFont="1" applyAlignment="1" applyProtection="1">
      <alignment horizontal="center" vertical="top"/>
      <protection hidden="1"/>
    </xf>
    <xf numFmtId="0" fontId="4" fillId="0" borderId="13" xfId="28" applyFont="1" applyBorder="1" applyAlignment="1" applyProtection="1">
      <alignment vertical="top"/>
      <protection hidden="1"/>
    </xf>
    <xf numFmtId="0" fontId="4" fillId="0" borderId="33" xfId="28" applyFont="1" applyBorder="1" applyAlignment="1" applyProtection="1">
      <alignment horizontal="left" vertical="top" indent="5"/>
      <protection hidden="1"/>
    </xf>
    <xf numFmtId="0" fontId="4" fillId="0" borderId="13" xfId="28" applyFont="1" applyBorder="1" applyAlignment="1" applyProtection="1">
      <alignment horizontal="left" vertical="center" indent="5"/>
      <protection hidden="1"/>
    </xf>
    <xf numFmtId="0" fontId="4" fillId="0" borderId="17" xfId="28" applyFont="1" applyBorder="1" applyAlignment="1" applyProtection="1">
      <alignment horizontal="left" vertical="top" indent="5"/>
      <protection hidden="1"/>
    </xf>
    <xf numFmtId="0" fontId="4" fillId="0" borderId="0" xfId="28" applyFont="1" applyAlignment="1" applyProtection="1">
      <alignment horizontal="right" vertical="center"/>
      <protection hidden="1"/>
    </xf>
    <xf numFmtId="0" fontId="4" fillId="0" borderId="4" xfId="28" applyFont="1" applyBorder="1" applyAlignment="1" applyProtection="1">
      <alignment vertical="top"/>
      <protection hidden="1"/>
    </xf>
    <xf numFmtId="0" fontId="4" fillId="0" borderId="4" xfId="28" applyFont="1" applyBorder="1" applyAlignment="1" applyProtection="1">
      <alignment horizontal="right" vertical="center"/>
      <protection hidden="1"/>
    </xf>
    <xf numFmtId="0" fontId="4" fillId="0" borderId="17" xfId="28" applyFont="1" applyBorder="1" applyAlignment="1" applyProtection="1">
      <alignment horizontal="right" vertical="top"/>
      <protection hidden="1"/>
    </xf>
    <xf numFmtId="0" fontId="4" fillId="2" borderId="33" xfId="28" applyFont="1" applyFill="1" applyBorder="1" applyAlignment="1" applyProtection="1">
      <alignment vertical="center" wrapText="1"/>
      <protection hidden="1"/>
    </xf>
    <xf numFmtId="0" fontId="4" fillId="2" borderId="15" xfId="28" applyFont="1" applyFill="1" applyBorder="1" applyAlignment="1" applyProtection="1">
      <alignment vertical="center" wrapText="1"/>
      <protection hidden="1"/>
    </xf>
    <xf numFmtId="0" fontId="4" fillId="2" borderId="34" xfId="28" applyFont="1" applyFill="1" applyBorder="1" applyAlignment="1" applyProtection="1">
      <alignment vertical="center" wrapText="1"/>
      <protection hidden="1"/>
    </xf>
    <xf numFmtId="0" fontId="4" fillId="2" borderId="13" xfId="28" applyFont="1" applyFill="1" applyBorder="1" applyAlignment="1" applyProtection="1">
      <alignment vertical="center" wrapText="1"/>
      <protection hidden="1"/>
    </xf>
    <xf numFmtId="0" fontId="4" fillId="2" borderId="0" xfId="28" applyFont="1" applyFill="1" applyAlignment="1" applyProtection="1">
      <alignment vertical="center" wrapText="1"/>
      <protection hidden="1"/>
    </xf>
    <xf numFmtId="0" fontId="4" fillId="2" borderId="10" xfId="28" applyFont="1" applyFill="1" applyBorder="1" applyAlignment="1" applyProtection="1">
      <alignment vertical="center" wrapText="1"/>
      <protection hidden="1"/>
    </xf>
    <xf numFmtId="0" fontId="4" fillId="0" borderId="0" xfId="28" applyFont="1" applyAlignment="1" applyProtection="1">
      <alignment vertical="top" wrapText="1"/>
      <protection hidden="1"/>
    </xf>
    <xf numFmtId="0" fontId="4" fillId="0" borderId="0" xfId="28" applyFont="1" applyAlignment="1" applyProtection="1">
      <alignment horizontal="left" vertical="top" wrapText="1"/>
      <protection hidden="1"/>
    </xf>
    <xf numFmtId="0" fontId="4" fillId="0" borderId="4" xfId="28" applyFont="1" applyBorder="1" applyAlignment="1" applyProtection="1">
      <alignment horizontal="left" vertical="top" wrapText="1"/>
      <protection hidden="1"/>
    </xf>
    <xf numFmtId="0" fontId="4" fillId="0" borderId="8" xfId="28" applyFont="1" applyBorder="1" applyAlignment="1" applyProtection="1">
      <alignment horizontal="left" vertical="top" indent="5"/>
      <protection hidden="1"/>
    </xf>
    <xf numFmtId="0" fontId="4" fillId="0" borderId="0" xfId="28" applyFont="1" applyAlignment="1" applyProtection="1">
      <alignment horizontal="left" vertical="center" wrapText="1"/>
      <protection hidden="1"/>
    </xf>
    <xf numFmtId="0" fontId="4" fillId="0" borderId="17" xfId="28" applyFont="1" applyBorder="1" applyAlignment="1" applyProtection="1">
      <alignment horizontal="center" vertical="top"/>
      <protection hidden="1"/>
    </xf>
    <xf numFmtId="0" fontId="7" fillId="0" borderId="0" xfId="28" applyFont="1" applyAlignment="1" applyProtection="1">
      <alignment horizontal="right" vertical="center"/>
      <protection hidden="1"/>
    </xf>
    <xf numFmtId="0" fontId="67" fillId="0" borderId="0" xfId="28" applyFont="1" applyAlignment="1" applyProtection="1">
      <alignment horizontal="justify" vertical="top" wrapText="1"/>
      <protection hidden="1"/>
    </xf>
    <xf numFmtId="0" fontId="52" fillId="0" borderId="0" xfId="28" applyFont="1" applyAlignment="1" applyProtection="1">
      <alignment vertical="top"/>
      <protection hidden="1"/>
    </xf>
    <xf numFmtId="0" fontId="8" fillId="0" borderId="0" xfId="28" applyFont="1" applyAlignment="1" applyProtection="1">
      <alignment horizontal="right" vertical="top"/>
      <protection hidden="1"/>
    </xf>
    <xf numFmtId="0" fontId="70" fillId="0" borderId="0" xfId="28" applyFont="1" applyAlignment="1" applyProtection="1">
      <alignment horizontal="left" vertical="top" wrapText="1"/>
      <protection hidden="1"/>
    </xf>
    <xf numFmtId="0" fontId="8" fillId="0" borderId="0" xfId="28" applyFont="1" applyProtection="1">
      <protection hidden="1"/>
    </xf>
    <xf numFmtId="0" fontId="70" fillId="0" borderId="0" xfId="28" applyFont="1" applyAlignment="1" applyProtection="1">
      <alignment horizontal="justify" vertical="top" wrapText="1"/>
      <protection hidden="1"/>
    </xf>
    <xf numFmtId="0" fontId="52" fillId="0" borderId="0" xfId="28" applyFont="1" applyAlignment="1">
      <alignment horizontal="left" wrapText="1"/>
    </xf>
    <xf numFmtId="172" fontId="7" fillId="0" borderId="0" xfId="28" applyNumberFormat="1" applyFont="1" applyAlignment="1" applyProtection="1">
      <alignment horizontal="right" vertical="top"/>
      <protection hidden="1"/>
    </xf>
    <xf numFmtId="0" fontId="7" fillId="0" borderId="6" xfId="28" applyFont="1" applyBorder="1" applyAlignment="1" applyProtection="1">
      <alignment horizontal="center" vertical="center"/>
      <protection hidden="1"/>
    </xf>
    <xf numFmtId="0" fontId="7" fillId="0" borderId="33" xfId="28" applyFont="1" applyBorder="1" applyAlignment="1" applyProtection="1">
      <alignment horizontal="justify" vertical="center" wrapText="1"/>
      <protection hidden="1"/>
    </xf>
    <xf numFmtId="0" fontId="7" fillId="0" borderId="34" xfId="28" applyFont="1" applyBorder="1" applyAlignment="1" applyProtection="1">
      <alignment horizontal="justify" vertical="center" wrapText="1"/>
      <protection hidden="1"/>
    </xf>
    <xf numFmtId="0" fontId="7" fillId="0" borderId="13" xfId="28" applyFont="1" applyBorder="1" applyAlignment="1" applyProtection="1">
      <alignment horizontal="center" vertical="center" wrapText="1"/>
      <protection hidden="1"/>
    </xf>
    <xf numFmtId="0" fontId="7" fillId="0" borderId="10" xfId="28" applyFont="1" applyBorder="1" applyAlignment="1" applyProtection="1">
      <alignment horizontal="center" vertical="center" wrapText="1"/>
      <protection hidden="1"/>
    </xf>
    <xf numFmtId="0" fontId="4" fillId="0" borderId="6" xfId="28" applyFont="1" applyBorder="1" applyAlignment="1" applyProtection="1">
      <alignment horizontal="right" vertical="top"/>
      <protection hidden="1"/>
    </xf>
    <xf numFmtId="0" fontId="4" fillId="2" borderId="8" xfId="28" applyFont="1" applyFill="1" applyBorder="1" applyAlignment="1" applyProtection="1">
      <alignment horizontal="center" vertical="center" wrapText="1"/>
      <protection locked="0"/>
    </xf>
    <xf numFmtId="0" fontId="4" fillId="0" borderId="15" xfId="28" applyFont="1" applyBorder="1" applyAlignment="1" applyProtection="1">
      <alignment vertical="center" wrapText="1"/>
      <protection hidden="1"/>
    </xf>
    <xf numFmtId="0" fontId="4" fillId="0" borderId="34" xfId="28" applyFont="1" applyBorder="1" applyAlignment="1" applyProtection="1">
      <alignment vertical="center" wrapText="1"/>
      <protection hidden="1"/>
    </xf>
    <xf numFmtId="0" fontId="4" fillId="2" borderId="35" xfId="28" applyFont="1" applyFill="1" applyBorder="1" applyAlignment="1" applyProtection="1">
      <alignment vertical="center" wrapText="1"/>
      <protection locked="0"/>
    </xf>
    <xf numFmtId="0" fontId="4" fillId="2" borderId="36" xfId="28" applyFont="1" applyFill="1" applyBorder="1" applyAlignment="1" applyProtection="1">
      <alignment vertical="center" wrapText="1"/>
      <protection locked="0"/>
    </xf>
    <xf numFmtId="0" fontId="4" fillId="2" borderId="37" xfId="28" applyFont="1" applyFill="1" applyBorder="1" applyAlignment="1" applyProtection="1">
      <alignment vertical="center" wrapText="1"/>
      <protection locked="0"/>
    </xf>
    <xf numFmtId="0" fontId="4" fillId="2" borderId="38" xfId="28" applyFont="1" applyFill="1" applyBorder="1" applyAlignment="1" applyProtection="1">
      <alignment vertical="center" wrapText="1"/>
      <protection locked="0"/>
    </xf>
    <xf numFmtId="0" fontId="4" fillId="0" borderId="21" xfId="28" applyFont="1" applyBorder="1" applyAlignment="1" applyProtection="1">
      <alignment horizontal="left" vertical="center" wrapText="1"/>
      <protection hidden="1"/>
    </xf>
    <xf numFmtId="0" fontId="4" fillId="0" borderId="18" xfId="28" applyFont="1" applyBorder="1" applyAlignment="1" applyProtection="1">
      <alignment horizontal="left" vertical="center" wrapText="1"/>
      <protection hidden="1"/>
    </xf>
    <xf numFmtId="0" fontId="7" fillId="0" borderId="12" xfId="28" applyFont="1" applyBorder="1" applyAlignment="1" applyProtection="1">
      <alignment horizontal="left" vertical="center" wrapText="1"/>
      <protection hidden="1"/>
    </xf>
    <xf numFmtId="0" fontId="7" fillId="0" borderId="3" xfId="28" applyFont="1" applyBorder="1" applyAlignment="1" applyProtection="1">
      <alignment horizontal="left" vertical="center" wrapText="1"/>
      <protection hidden="1"/>
    </xf>
    <xf numFmtId="0" fontId="4" fillId="2" borderId="39" xfId="28" applyFont="1" applyFill="1" applyBorder="1" applyAlignment="1" applyProtection="1">
      <alignment vertical="center" wrapText="1"/>
      <protection locked="0"/>
    </xf>
    <xf numFmtId="0" fontId="4" fillId="2" borderId="40" xfId="28" applyFont="1" applyFill="1" applyBorder="1" applyAlignment="1" applyProtection="1">
      <alignment vertical="center" wrapText="1"/>
      <protection locked="0"/>
    </xf>
    <xf numFmtId="0" fontId="4" fillId="2" borderId="41" xfId="28" applyFont="1" applyFill="1" applyBorder="1" applyAlignment="1" applyProtection="1">
      <alignment vertical="center" wrapText="1"/>
      <protection locked="0"/>
    </xf>
    <xf numFmtId="0" fontId="4" fillId="2" borderId="42" xfId="28" applyFont="1" applyFill="1" applyBorder="1" applyAlignment="1" applyProtection="1">
      <alignment vertical="center" wrapText="1"/>
      <protection locked="0"/>
    </xf>
    <xf numFmtId="0" fontId="4" fillId="0" borderId="0" xfId="28" applyFont="1" applyAlignment="1" applyProtection="1">
      <alignment horizontal="justify" vertical="top" wrapText="1"/>
      <protection hidden="1"/>
    </xf>
    <xf numFmtId="0" fontId="7" fillId="0" borderId="4" xfId="28" applyFont="1" applyBorder="1" applyAlignment="1" applyProtection="1">
      <alignment horizontal="left" vertical="center" wrapText="1"/>
      <protection hidden="1"/>
    </xf>
    <xf numFmtId="0" fontId="7" fillId="0" borderId="15" xfId="28" applyFont="1" applyBorder="1" applyAlignment="1" applyProtection="1">
      <alignment horizontal="justify" vertical="center" wrapText="1"/>
      <protection hidden="1"/>
    </xf>
    <xf numFmtId="0" fontId="4" fillId="0" borderId="0" xfId="28" applyFont="1" applyAlignment="1" applyProtection="1">
      <alignment horizontal="justify" vertical="center" wrapText="1"/>
      <protection hidden="1"/>
    </xf>
    <xf numFmtId="0" fontId="4" fillId="0" borderId="0" xfId="28" applyFont="1" applyAlignment="1" applyProtection="1">
      <alignment horizontal="left" vertical="center" wrapText="1"/>
      <protection locked="0" hidden="1"/>
    </xf>
    <xf numFmtId="49" fontId="7" fillId="0" borderId="0" xfId="28" applyNumberFormat="1" applyFont="1" applyAlignment="1" applyProtection="1">
      <alignment horizontal="right" vertical="top" wrapText="1"/>
      <protection hidden="1"/>
    </xf>
    <xf numFmtId="0" fontId="8" fillId="0" borderId="0" xfId="28" applyFont="1" applyAlignment="1" applyProtection="1">
      <alignment horizontal="center" vertical="top"/>
      <protection hidden="1"/>
    </xf>
    <xf numFmtId="0" fontId="52" fillId="0" borderId="0" xfId="28" applyFont="1" applyAlignment="1" applyProtection="1">
      <alignment horizontal="center" vertical="top"/>
      <protection hidden="1"/>
    </xf>
    <xf numFmtId="0" fontId="7" fillId="0" borderId="0" xfId="28" applyFont="1" applyAlignment="1" applyProtection="1">
      <alignment horizontal="center" vertical="top"/>
      <protection hidden="1"/>
    </xf>
    <xf numFmtId="0" fontId="52" fillId="0" borderId="29" xfId="28" applyFont="1" applyBorder="1" applyAlignment="1" applyProtection="1">
      <alignment horizontal="right"/>
      <protection hidden="1"/>
    </xf>
    <xf numFmtId="0" fontId="52" fillId="0" borderId="0" xfId="28" applyFont="1" applyAlignment="1" applyProtection="1">
      <alignment horizontal="right"/>
      <protection hidden="1"/>
    </xf>
    <xf numFmtId="0" fontId="52" fillId="0" borderId="0" xfId="28" applyFont="1" applyAlignment="1" applyProtection="1">
      <alignment horizontal="justify"/>
      <protection hidden="1"/>
    </xf>
    <xf numFmtId="0" fontId="4" fillId="5" borderId="0" xfId="28" applyFont="1" applyFill="1" applyAlignment="1" applyProtection="1">
      <alignment horizontal="left" vertical="center"/>
      <protection hidden="1"/>
    </xf>
    <xf numFmtId="0" fontId="4" fillId="4" borderId="0" xfId="28" applyFont="1" applyFill="1" applyAlignment="1" applyProtection="1">
      <alignment horizontal="left" vertical="center"/>
      <protection hidden="1"/>
    </xf>
    <xf numFmtId="0" fontId="4" fillId="5" borderId="0" xfId="28" applyFont="1" applyFill="1" applyProtection="1">
      <protection hidden="1"/>
    </xf>
    <xf numFmtId="0" fontId="4" fillId="4" borderId="0" xfId="28" applyFont="1" applyFill="1" applyProtection="1">
      <protection hidden="1"/>
    </xf>
    <xf numFmtId="0" fontId="9" fillId="2" borderId="7" xfId="0" applyFont="1" applyFill="1" applyBorder="1" applyAlignment="1" applyProtection="1">
      <alignment horizontal="left" vertical="center" wrapText="1"/>
      <protection locked="0"/>
    </xf>
    <xf numFmtId="0" fontId="4" fillId="2" borderId="6"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protection locked="0"/>
    </xf>
    <xf numFmtId="0" fontId="4" fillId="0" borderId="0" xfId="28" applyFont="1" applyAlignment="1" applyProtection="1">
      <alignment horizontal="left" vertical="top"/>
      <protection hidden="1"/>
    </xf>
    <xf numFmtId="0" fontId="52" fillId="0" borderId="0" xfId="28" applyFont="1" applyAlignment="1" applyProtection="1">
      <alignment horizontal="left" vertical="top"/>
      <protection hidden="1"/>
    </xf>
    <xf numFmtId="0" fontId="67" fillId="0" borderId="12" xfId="28" applyFont="1" applyBorder="1" applyAlignment="1" applyProtection="1">
      <alignment horizontal="left" vertical="top" wrapText="1"/>
      <protection hidden="1"/>
    </xf>
    <xf numFmtId="0" fontId="67" fillId="0" borderId="3" xfId="28" applyFont="1" applyBorder="1" applyAlignment="1" applyProtection="1">
      <alignment horizontal="left" vertical="top" wrapText="1"/>
      <protection hidden="1"/>
    </xf>
    <xf numFmtId="0" fontId="67" fillId="0" borderId="9" xfId="28" applyFont="1" applyBorder="1" applyAlignment="1" applyProtection="1">
      <alignment horizontal="left" vertical="top" wrapText="1"/>
      <protection hidden="1"/>
    </xf>
    <xf numFmtId="0" fontId="4" fillId="0" borderId="3" xfId="28" applyFont="1" applyBorder="1" applyAlignment="1" applyProtection="1">
      <alignment horizontal="left" vertical="top" wrapText="1"/>
      <protection hidden="1"/>
    </xf>
    <xf numFmtId="0" fontId="4" fillId="0" borderId="9" xfId="28" applyFont="1" applyBorder="1" applyAlignment="1" applyProtection="1">
      <alignment horizontal="left" vertical="top" wrapText="1"/>
      <protection hidden="1"/>
    </xf>
    <xf numFmtId="0" fontId="4" fillId="0" borderId="6" xfId="28" applyFont="1" applyBorder="1" applyAlignment="1" applyProtection="1">
      <alignment horizontal="left" vertical="top" wrapText="1"/>
      <protection hidden="1"/>
    </xf>
    <xf numFmtId="0" fontId="4" fillId="0" borderId="16" xfId="28" applyFont="1" applyBorder="1" applyAlignment="1" applyProtection="1">
      <alignment horizontal="right" vertical="top"/>
      <protection hidden="1"/>
    </xf>
    <xf numFmtId="0" fontId="65" fillId="0" borderId="6" xfId="28" applyFont="1" applyBorder="1" applyAlignment="1" applyProtection="1">
      <alignment vertical="top" wrapText="1"/>
      <protection hidden="1"/>
    </xf>
    <xf numFmtId="0" fontId="60" fillId="0" borderId="6" xfId="28" applyFont="1" applyBorder="1" applyAlignment="1" applyProtection="1">
      <alignment vertical="top" wrapText="1"/>
      <protection hidden="1"/>
    </xf>
    <xf numFmtId="0" fontId="60" fillId="0" borderId="6" xfId="28" applyFont="1" applyBorder="1" applyAlignment="1" applyProtection="1">
      <alignment vertical="top"/>
      <protection hidden="1"/>
    </xf>
    <xf numFmtId="0" fontId="52" fillId="0" borderId="6" xfId="28" applyFont="1" applyBorder="1" applyAlignment="1" applyProtection="1">
      <alignment horizontal="right" vertical="top"/>
      <protection hidden="1"/>
    </xf>
    <xf numFmtId="0" fontId="52" fillId="0" borderId="6" xfId="28" applyFont="1" applyBorder="1" applyAlignment="1" applyProtection="1">
      <alignment vertical="top"/>
      <protection hidden="1"/>
    </xf>
    <xf numFmtId="0" fontId="52" fillId="0" borderId="6" xfId="28" applyFont="1" applyBorder="1" applyAlignment="1" applyProtection="1">
      <alignment horizontal="left" vertical="top" wrapText="1"/>
      <protection hidden="1"/>
    </xf>
    <xf numFmtId="0" fontId="4" fillId="0" borderId="6" xfId="0" applyFont="1" applyBorder="1" applyAlignment="1">
      <alignment vertical="center" wrapText="1"/>
    </xf>
    <xf numFmtId="0" fontId="4" fillId="0" borderId="6" xfId="0" applyFont="1" applyBorder="1" applyAlignment="1">
      <alignment horizontal="left" vertical="center" wrapText="1"/>
    </xf>
    <xf numFmtId="0" fontId="4" fillId="0" borderId="6" xfId="0" applyFont="1" applyBorder="1" applyAlignment="1">
      <alignment horizontal="right" vertical="top" wrapText="1"/>
    </xf>
    <xf numFmtId="0" fontId="4" fillId="0" borderId="6" xfId="0" applyFont="1" applyBorder="1" applyAlignment="1">
      <alignment horizontal="center" vertical="top" wrapText="1"/>
    </xf>
    <xf numFmtId="0" fontId="4" fillId="0" borderId="8" xfId="0" applyFont="1" applyBorder="1" applyAlignment="1">
      <alignment horizontal="right" vertical="top" wrapText="1"/>
    </xf>
    <xf numFmtId="0" fontId="4" fillId="0" borderId="16" xfId="0" applyFont="1" applyBorder="1" applyAlignment="1">
      <alignment vertical="top" wrapText="1"/>
    </xf>
    <xf numFmtId="0" fontId="4" fillId="0" borderId="6" xfId="0" applyFont="1" applyBorder="1" applyAlignment="1">
      <alignment vertical="top" wrapText="1"/>
    </xf>
    <xf numFmtId="0" fontId="52" fillId="0" borderId="0" xfId="28" applyFont="1" applyAlignment="1" applyProtection="1">
      <alignment horizontal="right" vertical="top" wrapText="1"/>
      <protection hidden="1"/>
    </xf>
    <xf numFmtId="0" fontId="4" fillId="0" borderId="12" xfId="28" applyFont="1" applyBorder="1" applyAlignment="1" applyProtection="1">
      <alignment horizontal="left" vertical="center" wrapText="1"/>
      <protection hidden="1"/>
    </xf>
    <xf numFmtId="0" fontId="4" fillId="0" borderId="9" xfId="28" applyFont="1" applyBorder="1" applyAlignment="1" applyProtection="1">
      <alignment horizontal="left" vertical="center" wrapText="1"/>
      <protection hidden="1"/>
    </xf>
    <xf numFmtId="0" fontId="4" fillId="0" borderId="0" xfId="0" quotePrefix="1" applyFont="1" applyAlignment="1" applyProtection="1">
      <alignment horizontal="justify" vertical="top" wrapText="1"/>
      <protection hidden="1"/>
    </xf>
    <xf numFmtId="0" fontId="4" fillId="0" borderId="0" xfId="0" applyFont="1" applyAlignment="1" applyProtection="1">
      <alignment horizontal="left" vertical="top" wrapText="1"/>
      <protection hidden="1"/>
    </xf>
    <xf numFmtId="0" fontId="8" fillId="2" borderId="12" xfId="0" applyFont="1" applyFill="1" applyBorder="1" applyAlignment="1" applyProtection="1">
      <alignment vertical="top" wrapText="1"/>
      <protection locked="0"/>
    </xf>
    <xf numFmtId="0" fontId="8" fillId="2" borderId="3" xfId="0" applyFont="1" applyFill="1" applyBorder="1" applyAlignment="1" applyProtection="1">
      <alignment vertical="top" wrapText="1"/>
      <protection locked="0"/>
    </xf>
    <xf numFmtId="0" fontId="4" fillId="0" borderId="12" xfId="28" applyFont="1" applyBorder="1" applyAlignment="1" applyProtection="1">
      <alignment vertical="center" wrapText="1"/>
      <protection hidden="1"/>
    </xf>
    <xf numFmtId="0" fontId="4" fillId="0" borderId="9" xfId="28" applyFont="1" applyBorder="1" applyAlignment="1" applyProtection="1">
      <alignment vertical="center" wrapText="1"/>
      <protection hidden="1"/>
    </xf>
    <xf numFmtId="0" fontId="4" fillId="0" borderId="0" xfId="28" applyFont="1" applyAlignment="1">
      <alignment horizontal="left" vertical="center"/>
    </xf>
    <xf numFmtId="0" fontId="4" fillId="8" borderId="6" xfId="0" applyFont="1" applyFill="1" applyBorder="1" applyAlignment="1" applyProtection="1">
      <alignment horizontal="justify" vertical="top" wrapText="1"/>
      <protection locked="0"/>
    </xf>
    <xf numFmtId="0" fontId="60" fillId="8" borderId="9" xfId="28" applyFont="1" applyFill="1" applyBorder="1" applyAlignment="1" applyProtection="1">
      <alignment vertical="top" wrapText="1"/>
      <protection locked="0" hidden="1"/>
    </xf>
    <xf numFmtId="0" fontId="60" fillId="8" borderId="6" xfId="28" applyFont="1" applyFill="1" applyBorder="1" applyAlignment="1" applyProtection="1">
      <alignment vertical="top" wrapText="1"/>
      <protection locked="0" hidden="1"/>
    </xf>
    <xf numFmtId="0" fontId="7" fillId="0" borderId="6" xfId="28" applyFont="1" applyBorder="1" applyAlignment="1" applyProtection="1">
      <alignment horizontal="center" vertical="top" wrapText="1"/>
      <protection locked="0" hidden="1"/>
    </xf>
    <xf numFmtId="0" fontId="9" fillId="0" borderId="6" xfId="0" applyFont="1" applyBorder="1" applyAlignment="1" applyProtection="1">
      <alignment horizontal="center" vertical="top" wrapText="1"/>
      <protection locked="0" hidden="1"/>
    </xf>
    <xf numFmtId="0" fontId="9" fillId="0" borderId="6" xfId="0" applyFont="1" applyBorder="1" applyAlignment="1" applyProtection="1">
      <alignment horizontal="center" vertical="center"/>
      <protection locked="0" hidden="1"/>
    </xf>
    <xf numFmtId="0" fontId="8" fillId="0" borderId="6" xfId="0" applyFont="1" applyBorder="1" applyProtection="1">
      <protection locked="0" hidden="1"/>
    </xf>
    <xf numFmtId="0" fontId="52" fillId="0" borderId="0" xfId="28" applyFont="1" applyAlignment="1" applyProtection="1">
      <alignment horizontal="left" vertical="center" wrapText="1"/>
      <protection hidden="1"/>
    </xf>
    <xf numFmtId="0" fontId="8" fillId="0" borderId="0" xfId="0" applyFont="1" applyAlignment="1">
      <alignment horizontal="center" vertical="top" wrapText="1"/>
    </xf>
    <xf numFmtId="0" fontId="8" fillId="0" borderId="0" xfId="0" applyFont="1" applyAlignment="1">
      <alignment horizontal="left" vertical="top" wrapText="1"/>
    </xf>
    <xf numFmtId="0" fontId="8" fillId="0" borderId="0" xfId="0" applyFont="1" applyAlignment="1">
      <alignment horizontal="right" vertical="top" wrapText="1"/>
    </xf>
    <xf numFmtId="0" fontId="7" fillId="0" borderId="6" xfId="0" applyFont="1" applyBorder="1" applyAlignment="1">
      <alignment horizontal="center" vertical="center" wrapText="1"/>
    </xf>
    <xf numFmtId="0" fontId="63" fillId="0" borderId="6" xfId="28" applyFont="1" applyBorder="1" applyAlignment="1" applyProtection="1">
      <alignment horizontal="center" vertical="top" wrapText="1"/>
      <protection hidden="1"/>
    </xf>
    <xf numFmtId="0" fontId="63" fillId="2" borderId="6" xfId="28" applyFont="1" applyFill="1" applyBorder="1" applyAlignment="1" applyProtection="1">
      <alignment vertical="top" wrapText="1"/>
      <protection locked="0" hidden="1"/>
    </xf>
    <xf numFmtId="0" fontId="63" fillId="2" borderId="21" xfId="28" applyFont="1" applyFill="1" applyBorder="1" applyAlignment="1" applyProtection="1">
      <alignment horizontal="center" vertical="top" wrapText="1"/>
      <protection locked="0" hidden="1"/>
    </xf>
    <xf numFmtId="0" fontId="63" fillId="2" borderId="18" xfId="28" applyFont="1" applyFill="1" applyBorder="1" applyAlignment="1" applyProtection="1">
      <alignment horizontal="center" vertical="top" wrapText="1"/>
      <protection locked="0" hidden="1"/>
    </xf>
    <xf numFmtId="0" fontId="52" fillId="0" borderId="0" xfId="28" applyFont="1" applyAlignment="1" applyProtection="1">
      <alignment horizontal="justify" vertical="top"/>
      <protection hidden="1"/>
    </xf>
    <xf numFmtId="0" fontId="78" fillId="0" borderId="0" xfId="28" applyFont="1" applyAlignment="1" applyProtection="1">
      <alignment horizontal="center" vertical="top"/>
      <protection hidden="1"/>
    </xf>
    <xf numFmtId="0" fontId="78" fillId="0" borderId="0" xfId="28" applyFont="1" applyAlignment="1" applyProtection="1">
      <alignment horizontal="left" vertical="top"/>
      <protection hidden="1"/>
    </xf>
    <xf numFmtId="0" fontId="8" fillId="0" borderId="33" xfId="0" applyFont="1" applyBorder="1" applyAlignment="1" applyProtection="1">
      <alignment horizontal="center" vertical="center" wrapText="1"/>
      <protection hidden="1"/>
    </xf>
    <xf numFmtId="2" fontId="8" fillId="0" borderId="3" xfId="0" applyNumberFormat="1" applyFont="1" applyBorder="1" applyAlignment="1">
      <alignment horizontal="center" vertical="center" wrapText="1"/>
    </xf>
    <xf numFmtId="0" fontId="8" fillId="0" borderId="15" xfId="0" applyFont="1" applyBorder="1" applyAlignment="1" applyProtection="1">
      <alignment horizontal="justify" vertical="top" wrapText="1"/>
      <protection hidden="1"/>
    </xf>
    <xf numFmtId="0" fontId="8" fillId="2" borderId="15" xfId="0" applyFont="1" applyFill="1" applyBorder="1" applyAlignment="1" applyProtection="1">
      <alignment vertical="center" wrapText="1"/>
      <protection locked="0"/>
    </xf>
    <xf numFmtId="0" fontId="9" fillId="0" borderId="12" xfId="0" applyFont="1" applyBorder="1" applyAlignment="1" applyProtection="1">
      <alignment vertical="center" wrapText="1"/>
      <protection hidden="1"/>
    </xf>
    <xf numFmtId="0" fontId="8" fillId="0" borderId="6" xfId="0" applyFont="1" applyBorder="1" applyAlignment="1" applyProtection="1">
      <alignment horizontal="justify" vertical="top" wrapText="1"/>
      <protection hidden="1"/>
    </xf>
    <xf numFmtId="0" fontId="8" fillId="0" borderId="8" xfId="0" applyFont="1" applyBorder="1" applyAlignment="1" applyProtection="1">
      <alignment vertical="center" wrapText="1"/>
      <protection hidden="1"/>
    </xf>
    <xf numFmtId="0" fontId="8" fillId="2" borderId="8" xfId="0" applyFont="1" applyFill="1" applyBorder="1" applyAlignment="1" applyProtection="1">
      <alignment horizontal="center" vertical="center" wrapText="1"/>
      <protection locked="0"/>
    </xf>
    <xf numFmtId="2" fontId="8" fillId="0" borderId="6" xfId="0" applyNumberFormat="1" applyFont="1" applyBorder="1" applyAlignment="1" applyProtection="1">
      <alignment horizontal="center" vertical="center" wrapText="1"/>
      <protection hidden="1"/>
    </xf>
    <xf numFmtId="2" fontId="8" fillId="0" borderId="3" xfId="0" applyNumberFormat="1" applyFont="1" applyBorder="1" applyAlignment="1" applyProtection="1">
      <alignment horizontal="center" vertical="center" wrapText="1"/>
      <protection hidden="1"/>
    </xf>
    <xf numFmtId="0" fontId="8" fillId="2" borderId="3" xfId="0" applyFont="1" applyFill="1" applyBorder="1" applyAlignment="1" applyProtection="1">
      <alignment vertical="center" wrapText="1"/>
      <protection locked="0"/>
    </xf>
    <xf numFmtId="0" fontId="9" fillId="6" borderId="6" xfId="0" applyFont="1" applyFill="1" applyBorder="1" applyAlignment="1" applyProtection="1">
      <alignment horizontal="center" vertical="center" wrapText="1"/>
      <protection hidden="1"/>
    </xf>
    <xf numFmtId="2" fontId="8" fillId="0" borderId="8" xfId="0" applyNumberFormat="1" applyFont="1" applyBorder="1" applyAlignment="1" applyProtection="1">
      <alignment horizontal="center" vertical="center" wrapText="1"/>
      <protection hidden="1"/>
    </xf>
    <xf numFmtId="0" fontId="8" fillId="0" borderId="15" xfId="0" applyFont="1" applyBorder="1" applyAlignment="1" applyProtection="1">
      <alignment vertical="center" wrapText="1"/>
      <protection hidden="1"/>
    </xf>
    <xf numFmtId="2" fontId="8" fillId="0" borderId="15" xfId="0" applyNumberFormat="1" applyFont="1" applyBorder="1" applyAlignment="1" applyProtection="1">
      <alignment horizontal="center" vertical="center" wrapText="1"/>
      <protection hidden="1"/>
    </xf>
    <xf numFmtId="0" fontId="8" fillId="0" borderId="15" xfId="0" applyFont="1" applyBorder="1" applyAlignment="1" applyProtection="1">
      <alignment horizontal="justify" vertical="center" wrapText="1"/>
      <protection hidden="1"/>
    </xf>
    <xf numFmtId="0" fontId="8" fillId="2" borderId="34" xfId="0" applyFont="1" applyFill="1" applyBorder="1" applyAlignment="1" applyProtection="1">
      <alignment vertical="center" wrapText="1"/>
      <protection locked="0"/>
    </xf>
    <xf numFmtId="0" fontId="9" fillId="0" borderId="3" xfId="0" applyFont="1" applyBorder="1" applyAlignment="1" applyProtection="1">
      <alignment vertical="center"/>
      <protection hidden="1"/>
    </xf>
    <xf numFmtId="0" fontId="9" fillId="0" borderId="9" xfId="0" applyFont="1" applyBorder="1" applyAlignment="1" applyProtection="1">
      <alignment vertical="center"/>
      <protection hidden="1"/>
    </xf>
    <xf numFmtId="0" fontId="52" fillId="0" borderId="0" xfId="0" applyFont="1" applyAlignment="1">
      <alignment horizontal="left" vertical="center"/>
    </xf>
    <xf numFmtId="0" fontId="9" fillId="0" borderId="12" xfId="0" applyFont="1" applyBorder="1" applyAlignment="1" applyProtection="1">
      <alignment horizontal="center" vertical="center" wrapText="1"/>
      <protection hidden="1"/>
    </xf>
    <xf numFmtId="172" fontId="7" fillId="0" borderId="0" xfId="0" applyNumberFormat="1" applyFont="1" applyAlignment="1" applyProtection="1">
      <alignment horizontal="left" vertical="center"/>
      <protection hidden="1"/>
    </xf>
    <xf numFmtId="0" fontId="9" fillId="11" borderId="6" xfId="0" applyFont="1" applyFill="1" applyBorder="1" applyAlignment="1" applyProtection="1">
      <alignment horizontal="center" vertical="center" wrapText="1"/>
      <protection hidden="1"/>
    </xf>
    <xf numFmtId="0" fontId="9" fillId="11" borderId="12" xfId="0" applyFont="1" applyFill="1" applyBorder="1" applyAlignment="1" applyProtection="1">
      <alignment vertical="center" wrapText="1"/>
      <protection hidden="1"/>
    </xf>
    <xf numFmtId="0" fontId="8" fillId="11" borderId="3" xfId="0" applyFont="1" applyFill="1" applyBorder="1" applyAlignment="1" applyProtection="1">
      <alignment vertical="center" wrapText="1"/>
      <protection hidden="1"/>
    </xf>
    <xf numFmtId="0" fontId="8" fillId="11" borderId="9" xfId="0" applyFont="1" applyFill="1" applyBorder="1" applyAlignment="1" applyProtection="1">
      <alignment vertical="center" wrapText="1"/>
      <protection hidden="1"/>
    </xf>
    <xf numFmtId="2" fontId="8" fillId="2" borderId="8" xfId="0" applyNumberFormat="1" applyFont="1" applyFill="1" applyBorder="1" applyAlignment="1" applyProtection="1">
      <alignment horizontal="center" vertical="center" wrapText="1"/>
      <protection locked="0"/>
    </xf>
    <xf numFmtId="0" fontId="8" fillId="0" borderId="33" xfId="0" applyFont="1" applyBorder="1" applyAlignment="1" applyProtection="1">
      <alignment vertical="center" wrapText="1"/>
      <protection hidden="1"/>
    </xf>
    <xf numFmtId="0" fontId="8" fillId="0" borderId="16" xfId="0" applyFont="1" applyBorder="1" applyAlignment="1" applyProtection="1">
      <alignment vertical="center" wrapText="1"/>
      <protection hidden="1"/>
    </xf>
    <xf numFmtId="0" fontId="9" fillId="0" borderId="3" xfId="0" applyFont="1" applyBorder="1" applyAlignment="1" applyProtection="1">
      <alignment vertical="center" wrapText="1"/>
      <protection hidden="1"/>
    </xf>
    <xf numFmtId="0" fontId="9" fillId="0" borderId="9" xfId="0" applyFont="1" applyBorder="1" applyAlignment="1" applyProtection="1">
      <alignment vertical="center" wrapText="1"/>
      <protection hidden="1"/>
    </xf>
    <xf numFmtId="0" fontId="8" fillId="2" borderId="16" xfId="0" applyFont="1" applyFill="1" applyBorder="1" applyAlignment="1" applyProtection="1">
      <alignment vertical="center" wrapText="1"/>
      <protection locked="0"/>
    </xf>
    <xf numFmtId="0" fontId="4" fillId="0" borderId="33" xfId="28" applyFont="1" applyBorder="1" applyAlignment="1" applyProtection="1">
      <alignment wrapText="1"/>
      <protection hidden="1"/>
    </xf>
    <xf numFmtId="174" fontId="8" fillId="2" borderId="6" xfId="0" applyNumberFormat="1" applyFont="1" applyFill="1" applyBorder="1" applyAlignment="1" applyProtection="1">
      <alignment horizontal="left" vertical="center"/>
      <protection locked="0"/>
    </xf>
    <xf numFmtId="174" fontId="8" fillId="2" borderId="6" xfId="0" applyNumberFormat="1" applyFont="1" applyFill="1" applyBorder="1" applyAlignment="1" applyProtection="1">
      <alignment vertical="center" wrapText="1"/>
      <protection locked="0"/>
    </xf>
    <xf numFmtId="2" fontId="79" fillId="0" borderId="17" xfId="0" applyNumberFormat="1" applyFont="1" applyBorder="1" applyAlignment="1" applyProtection="1">
      <alignment horizontal="center" vertical="center" wrapText="1"/>
      <protection hidden="1"/>
    </xf>
    <xf numFmtId="2" fontId="79" fillId="12" borderId="17" xfId="0" applyNumberFormat="1" applyFont="1" applyFill="1" applyBorder="1" applyAlignment="1" applyProtection="1">
      <alignment horizontal="center" vertical="center" wrapText="1"/>
      <protection hidden="1"/>
    </xf>
    <xf numFmtId="0" fontId="4" fillId="0" borderId="12" xfId="28" applyFont="1" applyBorder="1" applyAlignment="1" applyProtection="1">
      <alignment horizontal="left" vertical="top" wrapText="1"/>
      <protection hidden="1"/>
    </xf>
    <xf numFmtId="0" fontId="72" fillId="2" borderId="29" xfId="20" applyFill="1" applyBorder="1" applyAlignment="1" applyProtection="1">
      <alignment horizontal="left" vertical="center" wrapText="1"/>
      <protection locked="0"/>
    </xf>
    <xf numFmtId="0" fontId="8" fillId="0" borderId="34" xfId="0" applyFont="1" applyBorder="1" applyAlignment="1" applyProtection="1">
      <alignment horizontal="left" vertical="center" wrapText="1"/>
      <protection hidden="1"/>
    </xf>
    <xf numFmtId="0" fontId="8" fillId="2" borderId="34" xfId="0" applyFont="1" applyFill="1" applyBorder="1" applyAlignment="1" applyProtection="1">
      <alignment horizontal="center" vertical="center" wrapText="1"/>
      <protection locked="0"/>
    </xf>
    <xf numFmtId="0" fontId="9" fillId="10" borderId="6" xfId="0" applyFont="1" applyFill="1" applyBorder="1" applyAlignment="1" applyProtection="1">
      <alignment horizontal="center" vertical="center" wrapText="1"/>
      <protection hidden="1"/>
    </xf>
    <xf numFmtId="0" fontId="8" fillId="0" borderId="8" xfId="0" applyFont="1" applyBorder="1" applyAlignment="1" applyProtection="1">
      <alignment horizontal="left" vertical="top" wrapText="1"/>
      <protection hidden="1"/>
    </xf>
    <xf numFmtId="0" fontId="9" fillId="0" borderId="10" xfId="0" applyFont="1" applyBorder="1" applyAlignment="1" applyProtection="1">
      <alignment horizontal="center" vertical="center"/>
      <protection hidden="1"/>
    </xf>
    <xf numFmtId="0" fontId="1" fillId="2" borderId="0" xfId="0" applyFont="1" applyFill="1" applyAlignment="1" applyProtection="1">
      <alignment vertical="center" wrapText="1"/>
      <protection locked="0"/>
    </xf>
    <xf numFmtId="0" fontId="9" fillId="0" borderId="6" xfId="28" applyFont="1" applyBorder="1" applyAlignment="1" applyProtection="1">
      <alignment horizontal="center" vertical="center" wrapText="1"/>
      <protection hidden="1"/>
    </xf>
    <xf numFmtId="0" fontId="4" fillId="0" borderId="6" xfId="28" applyFont="1" applyBorder="1" applyAlignment="1" applyProtection="1">
      <alignment horizontal="center" vertical="top" wrapText="1"/>
      <protection hidden="1"/>
    </xf>
    <xf numFmtId="0" fontId="4" fillId="2" borderId="6" xfId="28" applyFont="1" applyFill="1" applyBorder="1" applyAlignment="1" applyProtection="1">
      <alignment vertical="top" wrapText="1"/>
      <protection locked="0" hidden="1"/>
    </xf>
    <xf numFmtId="0" fontId="9" fillId="0" borderId="6" xfId="28" applyFont="1" applyBorder="1" applyAlignment="1" applyProtection="1">
      <alignment vertical="center" wrapText="1"/>
      <protection hidden="1"/>
    </xf>
    <xf numFmtId="0" fontId="1" fillId="0" borderId="0" xfId="28" applyAlignment="1" applyProtection="1">
      <alignment horizontal="center" vertical="top"/>
      <protection hidden="1"/>
    </xf>
    <xf numFmtId="0" fontId="9" fillId="0" borderId="0" xfId="0" applyFont="1" applyAlignment="1" applyProtection="1">
      <alignment horizontal="justify" vertical="center" wrapText="1"/>
      <protection hidden="1"/>
    </xf>
    <xf numFmtId="0" fontId="7" fillId="0" borderId="0" xfId="0" applyFont="1" applyAlignment="1" applyProtection="1">
      <alignment horizontal="left" vertical="center"/>
      <protection hidden="1"/>
    </xf>
    <xf numFmtId="0" fontId="1" fillId="8" borderId="6" xfId="0" applyFont="1" applyFill="1" applyBorder="1" applyAlignment="1" applyProtection="1">
      <alignment horizontal="center" vertical="center" wrapText="1"/>
      <protection locked="0"/>
    </xf>
    <xf numFmtId="0" fontId="0" fillId="0" borderId="0" xfId="0" applyProtection="1">
      <protection locked="0" hidden="1"/>
    </xf>
    <xf numFmtId="2" fontId="8" fillId="0" borderId="8" xfId="0" applyNumberFormat="1" applyFont="1" applyBorder="1" applyAlignment="1">
      <alignment horizontal="center" vertical="center" wrapText="1"/>
    </xf>
    <xf numFmtId="0" fontId="1" fillId="0" borderId="0" xfId="0" applyFont="1" applyAlignment="1" applyProtection="1">
      <alignment wrapText="1"/>
      <protection hidden="1"/>
    </xf>
    <xf numFmtId="0" fontId="8" fillId="0" borderId="17" xfId="0" applyFont="1" applyBorder="1" applyAlignment="1" applyProtection="1">
      <alignment horizontal="justify" vertical="center" wrapText="1"/>
      <protection hidden="1"/>
    </xf>
    <xf numFmtId="2" fontId="8" fillId="0" borderId="17" xfId="0" applyNumberFormat="1" applyFont="1" applyBorder="1" applyAlignment="1">
      <alignment horizontal="center" vertical="center" wrapText="1"/>
    </xf>
    <xf numFmtId="0" fontId="8" fillId="2" borderId="17" xfId="0" applyFont="1" applyFill="1" applyBorder="1" applyAlignment="1" applyProtection="1">
      <alignment vertical="center" wrapText="1"/>
      <protection locked="0"/>
    </xf>
    <xf numFmtId="0" fontId="85" fillId="0" borderId="0" xfId="38" applyFont="1" applyAlignment="1" applyProtection="1">
      <alignment vertical="center"/>
      <protection hidden="1"/>
    </xf>
    <xf numFmtId="0" fontId="24" fillId="2" borderId="16" xfId="0"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protection locked="0"/>
    </xf>
    <xf numFmtId="0" fontId="24" fillId="2" borderId="16" xfId="0" applyFont="1" applyFill="1" applyBorder="1" applyAlignment="1" applyProtection="1">
      <alignment horizontal="center" vertical="center"/>
      <protection locked="0"/>
    </xf>
    <xf numFmtId="0" fontId="1" fillId="0" borderId="0" xfId="0" applyFont="1" applyAlignment="1" applyProtection="1">
      <alignment horizontal="center" vertical="center"/>
      <protection hidden="1"/>
    </xf>
    <xf numFmtId="0" fontId="23" fillId="0" borderId="0" xfId="0" applyFont="1" applyAlignment="1" applyProtection="1">
      <alignment vertical="top"/>
      <protection hidden="1"/>
    </xf>
    <xf numFmtId="0" fontId="8" fillId="0" borderId="9" xfId="0" applyFont="1" applyBorder="1" applyAlignment="1" applyProtection="1">
      <alignment horizontal="justify" vertical="center" wrapText="1"/>
      <protection hidden="1"/>
    </xf>
    <xf numFmtId="0" fontId="9" fillId="0" borderId="12" xfId="0" applyFont="1" applyBorder="1" applyAlignment="1" applyProtection="1">
      <alignment horizontal="justify" vertical="center" wrapText="1"/>
      <protection hidden="1"/>
    </xf>
    <xf numFmtId="0" fontId="9" fillId="0" borderId="3" xfId="0" applyFont="1" applyBorder="1" applyAlignment="1" applyProtection="1">
      <alignment horizontal="justify" vertical="center" wrapText="1"/>
      <protection hidden="1"/>
    </xf>
    <xf numFmtId="172" fontId="8" fillId="0" borderId="0" xfId="0" applyNumberFormat="1" applyFont="1" applyAlignment="1" applyProtection="1">
      <alignment horizontal="left" vertical="top" indent="3"/>
      <protection hidden="1"/>
    </xf>
    <xf numFmtId="0" fontId="9" fillId="0" borderId="3" xfId="0" applyFont="1" applyBorder="1" applyAlignment="1" applyProtection="1">
      <alignment horizontal="center" vertical="center" wrapText="1"/>
      <protection hidden="1"/>
    </xf>
    <xf numFmtId="0" fontId="9" fillId="2" borderId="6" xfId="0" applyFont="1" applyFill="1" applyBorder="1" applyAlignment="1" applyProtection="1">
      <alignment vertical="center" wrapText="1"/>
      <protection locked="0"/>
    </xf>
    <xf numFmtId="0" fontId="9" fillId="0" borderId="6" xfId="0" applyFont="1" applyBorder="1" applyAlignment="1" applyProtection="1">
      <alignment horizontal="justify" vertical="top" wrapText="1"/>
      <protection hidden="1"/>
    </xf>
    <xf numFmtId="0" fontId="9" fillId="0" borderId="0" xfId="28" applyFont="1" applyAlignment="1" applyProtection="1">
      <alignment horizontal="justify" vertical="center" wrapText="1"/>
      <protection hidden="1"/>
    </xf>
    <xf numFmtId="0" fontId="1" fillId="0" borderId="4" xfId="28" applyBorder="1" applyProtection="1">
      <protection hidden="1"/>
    </xf>
    <xf numFmtId="0" fontId="8" fillId="0" borderId="0" xfId="28" applyFont="1" applyAlignment="1" applyProtection="1">
      <alignment horizontal="left" vertical="center"/>
      <protection hidden="1"/>
    </xf>
    <xf numFmtId="0" fontId="88" fillId="0" borderId="0" xfId="28" applyFont="1" applyProtection="1">
      <protection hidden="1"/>
    </xf>
    <xf numFmtId="0" fontId="1" fillId="0" borderId="0" xfId="28" applyAlignment="1" applyProtection="1">
      <alignment horizontal="right"/>
      <protection hidden="1"/>
    </xf>
    <xf numFmtId="0" fontId="38" fillId="4" borderId="0" xfId="28" applyFont="1" applyFill="1" applyProtection="1">
      <protection hidden="1"/>
    </xf>
    <xf numFmtId="0" fontId="1" fillId="0" borderId="0" xfId="28" applyAlignment="1" applyProtection="1">
      <alignment vertical="top"/>
      <protection hidden="1"/>
    </xf>
    <xf numFmtId="0" fontId="1" fillId="0" borderId="0" xfId="28" applyAlignment="1" applyProtection="1">
      <alignment horizontal="left" vertical="top" indent="5"/>
      <protection hidden="1"/>
    </xf>
    <xf numFmtId="49" fontId="23" fillId="0" borderId="0" xfId="28" applyNumberFormat="1" applyFont="1" applyAlignment="1" applyProtection="1">
      <alignment horizontal="right" vertical="top" indent="1"/>
      <protection hidden="1"/>
    </xf>
    <xf numFmtId="0" fontId="23" fillId="0" borderId="0" xfId="28" applyFont="1" applyAlignment="1" applyProtection="1">
      <alignment vertical="top"/>
      <protection hidden="1"/>
    </xf>
    <xf numFmtId="0" fontId="23" fillId="0" borderId="0" xfId="28" applyFont="1" applyProtection="1">
      <protection hidden="1"/>
    </xf>
    <xf numFmtId="0" fontId="4" fillId="0" borderId="8" xfId="28" applyFont="1" applyBorder="1" applyAlignment="1" applyProtection="1">
      <alignment horizontal="right" vertical="top"/>
      <protection hidden="1"/>
    </xf>
    <xf numFmtId="0" fontId="4" fillId="0" borderId="34" xfId="28" applyFont="1" applyBorder="1" applyAlignment="1" applyProtection="1">
      <alignment horizontal="center" vertical="top"/>
      <protection hidden="1"/>
    </xf>
    <xf numFmtId="0" fontId="1" fillId="5" borderId="0" xfId="28" applyFill="1" applyAlignment="1" applyProtection="1">
      <alignment vertical="top"/>
      <protection locked="0" hidden="1"/>
    </xf>
    <xf numFmtId="0" fontId="1" fillId="5" borderId="0" xfId="28" applyFill="1" applyProtection="1">
      <protection locked="0" hidden="1"/>
    </xf>
    <xf numFmtId="0" fontId="1" fillId="5" borderId="0" xfId="28" applyFill="1" applyAlignment="1" applyProtection="1">
      <alignment horizontal="left" vertical="center"/>
      <protection locked="0" hidden="1"/>
    </xf>
    <xf numFmtId="49" fontId="23" fillId="0" borderId="0" xfId="28" applyNumberFormat="1" applyFont="1" applyAlignment="1" applyProtection="1">
      <alignment horizontal="right" vertical="top"/>
      <protection hidden="1"/>
    </xf>
    <xf numFmtId="0" fontId="1" fillId="0" borderId="0" xfId="28" applyAlignment="1" applyProtection="1">
      <alignment horizontal="right" vertical="top" indent="1"/>
      <protection hidden="1"/>
    </xf>
    <xf numFmtId="0" fontId="90" fillId="0" borderId="0" xfId="28" applyFont="1" applyAlignment="1" applyProtection="1">
      <alignment horizontal="justify" vertical="center" wrapText="1"/>
      <protection hidden="1"/>
    </xf>
    <xf numFmtId="0" fontId="7" fillId="0" borderId="0" xfId="28" applyFont="1" applyAlignment="1" applyProtection="1">
      <alignment horizontal="right" vertical="top"/>
      <protection hidden="1"/>
    </xf>
    <xf numFmtId="0" fontId="4" fillId="0" borderId="0" xfId="28" applyFont="1" applyAlignment="1" applyProtection="1">
      <alignment horizontal="left" vertical="center" indent="5"/>
      <protection hidden="1"/>
    </xf>
    <xf numFmtId="0" fontId="1" fillId="5" borderId="0" xfId="28" applyFill="1" applyAlignment="1" applyProtection="1">
      <alignment vertical="top"/>
      <protection hidden="1"/>
    </xf>
    <xf numFmtId="0" fontId="1" fillId="5" borderId="0" xfId="28" applyFill="1" applyProtection="1">
      <protection hidden="1"/>
    </xf>
    <xf numFmtId="0" fontId="1" fillId="0" borderId="0" xfId="28" applyAlignment="1" applyProtection="1">
      <alignment horizontal="right" vertical="top"/>
      <protection hidden="1"/>
    </xf>
    <xf numFmtId="0" fontId="1" fillId="0" borderId="0" xfId="28" applyAlignment="1" applyProtection="1">
      <alignment horizontal="center"/>
      <protection hidden="1"/>
    </xf>
    <xf numFmtId="0" fontId="4" fillId="0" borderId="0" xfId="28" applyFont="1" applyAlignment="1" applyProtection="1">
      <alignment horizontal="right" vertical="top" indent="1"/>
      <protection hidden="1"/>
    </xf>
    <xf numFmtId="0" fontId="4" fillId="0" borderId="0" xfId="28" applyFont="1" applyAlignment="1" applyProtection="1">
      <alignment horizontal="right" vertical="center" indent="1"/>
      <protection hidden="1"/>
    </xf>
    <xf numFmtId="0" fontId="4" fillId="5" borderId="0" xfId="28" applyFont="1" applyFill="1" applyAlignment="1" applyProtection="1">
      <alignment vertical="top"/>
      <protection hidden="1"/>
    </xf>
    <xf numFmtId="0" fontId="1" fillId="5" borderId="0" xfId="28" applyFill="1" applyAlignment="1" applyProtection="1">
      <alignment horizontal="center" vertical="top"/>
      <protection hidden="1"/>
    </xf>
    <xf numFmtId="0" fontId="1" fillId="5" borderId="0" xfId="28" applyFill="1" applyAlignment="1" applyProtection="1">
      <alignment horizontal="center"/>
      <protection hidden="1"/>
    </xf>
    <xf numFmtId="49" fontId="4" fillId="0" borderId="0" xfId="28" applyNumberFormat="1" applyFont="1" applyAlignment="1" applyProtection="1">
      <alignment horizontal="right" vertical="top"/>
      <protection hidden="1"/>
    </xf>
    <xf numFmtId="0" fontId="7" fillId="0" borderId="29" xfId="28" applyFont="1" applyBorder="1" applyAlignment="1" applyProtection="1">
      <alignment horizontal="center" vertical="center"/>
      <protection hidden="1"/>
    </xf>
    <xf numFmtId="0" fontId="4" fillId="0" borderId="29" xfId="28" applyFont="1" applyBorder="1" applyAlignment="1" applyProtection="1">
      <alignment horizontal="right" vertical="top"/>
      <protection hidden="1"/>
    </xf>
    <xf numFmtId="0" fontId="1" fillId="0" borderId="29" xfId="28" applyBorder="1" applyAlignment="1" applyProtection="1">
      <alignment horizontal="right" vertical="center"/>
      <protection locked="0" hidden="1"/>
    </xf>
    <xf numFmtId="0" fontId="1" fillId="0" borderId="29" xfId="28" applyBorder="1" applyAlignment="1" applyProtection="1">
      <alignment horizontal="right" vertical="center"/>
      <protection hidden="1"/>
    </xf>
    <xf numFmtId="0" fontId="4" fillId="0" borderId="29" xfId="28" applyFont="1" applyBorder="1" applyAlignment="1" applyProtection="1">
      <alignment horizontal="center" vertical="top"/>
      <protection locked="0" hidden="1"/>
    </xf>
    <xf numFmtId="0" fontId="38" fillId="4" borderId="0" xfId="28" applyFont="1" applyFill="1" applyAlignment="1" applyProtection="1">
      <alignment vertical="top"/>
      <protection hidden="1"/>
    </xf>
    <xf numFmtId="0" fontId="4" fillId="0" borderId="29" xfId="28" applyFont="1" applyBorder="1" applyAlignment="1" applyProtection="1">
      <alignment horizontal="center" vertical="top"/>
      <protection hidden="1"/>
    </xf>
    <xf numFmtId="0" fontId="37" fillId="4" borderId="0" xfId="28" applyFont="1" applyFill="1" applyAlignment="1" applyProtection="1">
      <alignment horizontal="right" vertical="top"/>
      <protection hidden="1"/>
    </xf>
    <xf numFmtId="0" fontId="87" fillId="0" borderId="29" xfId="28" applyFont="1" applyBorder="1" applyAlignment="1" applyProtection="1">
      <alignment horizontal="center" vertical="center"/>
      <protection hidden="1"/>
    </xf>
    <xf numFmtId="0" fontId="86" fillId="0" borderId="29" xfId="28" applyFont="1" applyBorder="1" applyAlignment="1" applyProtection="1">
      <alignment horizontal="right" vertical="top"/>
      <protection hidden="1"/>
    </xf>
    <xf numFmtId="0" fontId="86" fillId="0" borderId="29" xfId="28" applyFont="1" applyBorder="1" applyAlignment="1" applyProtection="1">
      <alignment horizontal="center" vertical="top"/>
      <protection locked="0" hidden="1"/>
    </xf>
    <xf numFmtId="0" fontId="86" fillId="0" borderId="29" xfId="28" applyFont="1" applyBorder="1" applyAlignment="1" applyProtection="1">
      <alignment horizontal="center" vertical="top"/>
      <protection hidden="1"/>
    </xf>
    <xf numFmtId="0" fontId="4" fillId="0" borderId="25" xfId="28" applyFont="1" applyBorder="1" applyAlignment="1" applyProtection="1">
      <alignment horizontal="center" vertical="top"/>
      <protection hidden="1"/>
    </xf>
    <xf numFmtId="0" fontId="86" fillId="0" borderId="6" xfId="28" applyFont="1" applyBorder="1" applyAlignment="1" applyProtection="1">
      <alignment horizontal="center" vertical="top"/>
      <protection hidden="1"/>
    </xf>
    <xf numFmtId="0" fontId="4" fillId="0" borderId="72" xfId="28" applyFont="1" applyBorder="1" applyAlignment="1" applyProtection="1">
      <alignment horizontal="center" vertical="top"/>
      <protection hidden="1"/>
    </xf>
    <xf numFmtId="0" fontId="7" fillId="0" borderId="73" xfId="28" applyFont="1" applyBorder="1" applyAlignment="1" applyProtection="1">
      <alignment horizontal="center" vertical="center"/>
      <protection hidden="1"/>
    </xf>
    <xf numFmtId="0" fontId="4" fillId="0" borderId="69" xfId="28" applyFont="1" applyBorder="1" applyAlignment="1" applyProtection="1">
      <alignment horizontal="right" vertical="top"/>
      <protection hidden="1"/>
    </xf>
    <xf numFmtId="0" fontId="52" fillId="0" borderId="0" xfId="28" applyFont="1" applyAlignment="1">
      <alignment horizontal="justify"/>
    </xf>
    <xf numFmtId="0" fontId="4" fillId="5" borderId="6" xfId="28" applyFont="1" applyFill="1" applyBorder="1" applyAlignment="1" applyProtection="1">
      <alignment horizontal="left" vertical="center"/>
      <protection locked="0" hidden="1"/>
    </xf>
    <xf numFmtId="0" fontId="1" fillId="5" borderId="6" xfId="28" applyFill="1" applyBorder="1" applyAlignment="1" applyProtection="1">
      <alignment horizontal="left" vertical="center"/>
      <protection locked="0" hidden="1"/>
    </xf>
    <xf numFmtId="0" fontId="1" fillId="5" borderId="6" xfId="28" applyFill="1" applyBorder="1" applyProtection="1">
      <protection locked="0" hidden="1"/>
    </xf>
    <xf numFmtId="0" fontId="1" fillId="0" borderId="0" xfId="28" applyAlignment="1" applyProtection="1">
      <alignment horizontal="left" vertical="center"/>
      <protection hidden="1"/>
    </xf>
    <xf numFmtId="0" fontId="76" fillId="0" borderId="0" xfId="28" applyFont="1" applyAlignment="1" applyProtection="1">
      <alignment vertical="center"/>
      <protection hidden="1"/>
    </xf>
    <xf numFmtId="0" fontId="8" fillId="16" borderId="0" xfId="28" applyFont="1" applyFill="1" applyAlignment="1" applyProtection="1">
      <alignment vertical="top"/>
      <protection hidden="1"/>
    </xf>
    <xf numFmtId="0" fontId="8" fillId="0" borderId="0" xfId="28" applyFont="1" applyAlignment="1" applyProtection="1">
      <alignment vertical="center" wrapText="1"/>
      <protection hidden="1"/>
    </xf>
    <xf numFmtId="0" fontId="8" fillId="16" borderId="0" xfId="28" applyFont="1" applyFill="1" applyAlignment="1" applyProtection="1">
      <alignment vertical="center" wrapText="1"/>
      <protection hidden="1"/>
    </xf>
    <xf numFmtId="0" fontId="8" fillId="0" borderId="21" xfId="28" applyFont="1" applyBorder="1" applyAlignment="1" applyProtection="1">
      <alignment vertical="center" wrapText="1"/>
      <protection hidden="1"/>
    </xf>
    <xf numFmtId="0" fontId="8" fillId="0" borderId="23" xfId="28" applyFont="1" applyBorder="1" applyAlignment="1" applyProtection="1">
      <alignment horizontal="left" vertical="center" wrapText="1"/>
      <protection hidden="1"/>
    </xf>
    <xf numFmtId="0" fontId="8" fillId="0" borderId="46" xfId="28" applyFont="1" applyBorder="1" applyAlignment="1" applyProtection="1">
      <alignment horizontal="left" vertical="center" wrapText="1"/>
      <protection hidden="1"/>
    </xf>
    <xf numFmtId="0" fontId="8" fillId="0" borderId="0" xfId="28" applyFont="1" applyAlignment="1" applyProtection="1">
      <alignment horizontal="left"/>
      <protection hidden="1"/>
    </xf>
    <xf numFmtId="0" fontId="8" fillId="0" borderId="0" xfId="28" applyFont="1" applyAlignment="1" applyProtection="1">
      <alignment horizontal="left" vertical="center" wrapText="1"/>
      <protection hidden="1"/>
    </xf>
    <xf numFmtId="0" fontId="8" fillId="0" borderId="13" xfId="28" applyFont="1" applyBorder="1" applyProtection="1">
      <protection hidden="1"/>
    </xf>
    <xf numFmtId="0" fontId="8" fillId="0" borderId="0" xfId="28" applyFont="1" applyAlignment="1" applyProtection="1">
      <alignment horizontal="right" vertical="center"/>
      <protection hidden="1"/>
    </xf>
    <xf numFmtId="0" fontId="8" fillId="2" borderId="23" xfId="28" applyFont="1" applyFill="1" applyBorder="1" applyAlignment="1" applyProtection="1">
      <alignment vertical="center" wrapText="1"/>
      <protection locked="0"/>
    </xf>
    <xf numFmtId="0" fontId="8" fillId="0" borderId="14" xfId="28" applyFont="1" applyBorder="1" applyAlignment="1" applyProtection="1">
      <alignment vertical="top"/>
      <protection hidden="1"/>
    </xf>
    <xf numFmtId="0" fontId="8" fillId="0" borderId="4" xfId="28" applyFont="1" applyBorder="1" applyAlignment="1" applyProtection="1">
      <alignment vertical="top"/>
      <protection hidden="1"/>
    </xf>
    <xf numFmtId="0" fontId="8" fillId="0" borderId="4" xfId="28" applyFont="1" applyBorder="1" applyAlignment="1" applyProtection="1">
      <alignment horizontal="right" vertical="center"/>
      <protection hidden="1"/>
    </xf>
    <xf numFmtId="0" fontId="8" fillId="0" borderId="15" xfId="28" applyFont="1" applyBorder="1" applyAlignment="1" applyProtection="1">
      <alignment vertical="top"/>
      <protection hidden="1"/>
    </xf>
    <xf numFmtId="0" fontId="8" fillId="0" borderId="34" xfId="28" applyFont="1" applyBorder="1" applyAlignment="1" applyProtection="1">
      <alignment vertical="top"/>
      <protection hidden="1"/>
    </xf>
    <xf numFmtId="0" fontId="8" fillId="0" borderId="0" xfId="28" applyFont="1" applyAlignment="1">
      <alignment horizontal="justify" vertical="top" wrapText="1"/>
    </xf>
    <xf numFmtId="0" fontId="8" fillId="0" borderId="10" xfId="28" applyFont="1" applyBorder="1" applyAlignment="1" applyProtection="1">
      <alignment vertical="top"/>
      <protection hidden="1"/>
    </xf>
    <xf numFmtId="0" fontId="8" fillId="0" borderId="11" xfId="28" applyFont="1" applyBorder="1" applyAlignment="1" applyProtection="1">
      <alignment vertical="top"/>
      <protection hidden="1"/>
    </xf>
    <xf numFmtId="0" fontId="8" fillId="0" borderId="6" xfId="28" applyFont="1" applyBorder="1" applyAlignment="1" applyProtection="1">
      <alignment vertical="top"/>
      <protection hidden="1"/>
    </xf>
    <xf numFmtId="0" fontId="8" fillId="0" borderId="6" xfId="28" applyFont="1" applyBorder="1" applyAlignment="1" applyProtection="1">
      <alignment vertical="center"/>
      <protection hidden="1"/>
    </xf>
    <xf numFmtId="0" fontId="8" fillId="2" borderId="6" xfId="28" applyFont="1" applyFill="1" applyBorder="1" applyAlignment="1" applyProtection="1">
      <alignment vertical="center" wrapText="1"/>
      <protection locked="0"/>
    </xf>
    <xf numFmtId="0" fontId="8" fillId="2" borderId="6" xfId="28" applyFont="1" applyFill="1" applyBorder="1" applyAlignment="1" applyProtection="1">
      <alignment horizontal="center" vertical="center"/>
      <protection locked="0"/>
    </xf>
    <xf numFmtId="0" fontId="8" fillId="2" borderId="6" xfId="28" applyFont="1" applyFill="1" applyBorder="1" applyAlignment="1" applyProtection="1">
      <alignment vertical="center"/>
      <protection locked="0" hidden="1"/>
    </xf>
    <xf numFmtId="0" fontId="8" fillId="0" borderId="0" xfId="28" applyFont="1" applyAlignment="1">
      <alignment vertical="center" wrapText="1"/>
    </xf>
    <xf numFmtId="0" fontId="8" fillId="0" borderId="0" xfId="28" applyFont="1" applyAlignment="1" applyProtection="1">
      <alignment vertical="center"/>
      <protection locked="0" hidden="1"/>
    </xf>
    <xf numFmtId="0" fontId="8" fillId="0" borderId="15" xfId="28" applyFont="1" applyBorder="1" applyAlignment="1" applyProtection="1">
      <alignment vertical="center"/>
      <protection hidden="1"/>
    </xf>
    <xf numFmtId="0" fontId="8" fillId="0" borderId="34" xfId="28" applyFont="1" applyBorder="1" applyAlignment="1" applyProtection="1">
      <alignment vertical="center"/>
      <protection hidden="1"/>
    </xf>
    <xf numFmtId="0" fontId="8" fillId="0" borderId="44" xfId="28" applyFont="1" applyBorder="1" applyAlignment="1" applyProtection="1">
      <alignment vertical="center"/>
      <protection hidden="1"/>
    </xf>
    <xf numFmtId="0" fontId="8" fillId="0" borderId="55" xfId="28" applyFont="1" applyBorder="1" applyAlignment="1" applyProtection="1">
      <alignment vertical="center"/>
      <protection hidden="1"/>
    </xf>
    <xf numFmtId="0" fontId="8" fillId="2" borderId="46" xfId="28" applyFont="1" applyFill="1" applyBorder="1" applyAlignment="1" applyProtection="1">
      <alignment horizontal="center" vertical="center"/>
      <protection locked="0"/>
    </xf>
    <xf numFmtId="0" fontId="8" fillId="0" borderId="3" xfId="28" applyFont="1" applyBorder="1" applyAlignment="1" applyProtection="1">
      <alignment vertical="center" wrapText="1"/>
      <protection hidden="1"/>
    </xf>
    <xf numFmtId="0" fontId="8" fillId="5" borderId="0" xfId="28" applyFont="1" applyFill="1" applyAlignment="1" applyProtection="1">
      <alignment vertical="top"/>
      <protection hidden="1"/>
    </xf>
    <xf numFmtId="0" fontId="8" fillId="5" borderId="0" xfId="28" applyFont="1" applyFill="1" applyAlignment="1" applyProtection="1">
      <alignment vertical="top"/>
      <protection locked="0"/>
    </xf>
    <xf numFmtId="0" fontId="8" fillId="5" borderId="0" xfId="28" applyFont="1" applyFill="1" applyProtection="1">
      <protection locked="0" hidden="1"/>
    </xf>
    <xf numFmtId="0" fontId="8" fillId="5" borderId="0" xfId="28" applyFont="1" applyFill="1" applyAlignment="1" applyProtection="1">
      <alignment vertical="top"/>
      <protection locked="0" hidden="1"/>
    </xf>
    <xf numFmtId="0" fontId="76" fillId="9" borderId="0" xfId="28" applyFont="1" applyFill="1" applyAlignment="1" applyProtection="1">
      <alignment horizontal="left" vertical="top"/>
      <protection hidden="1"/>
    </xf>
    <xf numFmtId="0" fontId="9" fillId="9" borderId="0" xfId="28" applyFont="1" applyFill="1" applyAlignment="1" applyProtection="1">
      <alignment horizontal="justify" vertical="top" wrapText="1"/>
      <protection hidden="1"/>
    </xf>
    <xf numFmtId="0" fontId="9" fillId="9" borderId="0" xfId="28" applyFont="1" applyFill="1" applyAlignment="1" applyProtection="1">
      <alignment horizontal="center" vertical="center"/>
      <protection locked="0"/>
    </xf>
    <xf numFmtId="0" fontId="9" fillId="0" borderId="0" xfId="28" applyFont="1" applyAlignment="1" applyProtection="1">
      <alignment vertical="top"/>
      <protection hidden="1"/>
    </xf>
    <xf numFmtId="0" fontId="8" fillId="5" borderId="0" xfId="28" applyFont="1" applyFill="1" applyProtection="1">
      <protection hidden="1"/>
    </xf>
    <xf numFmtId="0" fontId="8" fillId="0" borderId="61" xfId="28" applyFont="1" applyBorder="1" applyAlignment="1" applyProtection="1">
      <alignment horizontal="left" vertical="top"/>
      <protection hidden="1"/>
    </xf>
    <xf numFmtId="0" fontId="8" fillId="9" borderId="0" xfId="28" applyFont="1" applyFill="1" applyAlignment="1" applyProtection="1">
      <alignment horizontal="left" vertical="top"/>
      <protection hidden="1"/>
    </xf>
    <xf numFmtId="0" fontId="8" fillId="9" borderId="0" xfId="28" applyFont="1" applyFill="1" applyAlignment="1" applyProtection="1">
      <alignment horizontal="justify" vertical="top" wrapText="1"/>
      <protection hidden="1"/>
    </xf>
    <xf numFmtId="0" fontId="8" fillId="9" borderId="0" xfId="28" applyFont="1" applyFill="1" applyAlignment="1" applyProtection="1">
      <alignment horizontal="center" vertical="center"/>
      <protection locked="0"/>
    </xf>
    <xf numFmtId="0" fontId="21" fillId="0" borderId="0" xfId="28" applyFont="1" applyAlignment="1" applyProtection="1">
      <alignment vertical="top" wrapText="1"/>
      <protection hidden="1"/>
    </xf>
    <xf numFmtId="0" fontId="21" fillId="0" borderId="0" xfId="28" applyFont="1" applyAlignment="1" applyProtection="1">
      <alignment vertical="top"/>
      <protection hidden="1"/>
    </xf>
    <xf numFmtId="0" fontId="93" fillId="0" borderId="0" xfId="28" applyFont="1" applyAlignment="1">
      <alignment horizontal="left" vertical="center" wrapText="1"/>
    </xf>
    <xf numFmtId="0" fontId="8" fillId="0" borderId="34" xfId="28" applyFont="1" applyBorder="1" applyAlignment="1" applyProtection="1">
      <alignment horizontal="center" vertical="top"/>
      <protection hidden="1"/>
    </xf>
    <xf numFmtId="0" fontId="8" fillId="2" borderId="6" xfId="28" applyFont="1" applyFill="1" applyBorder="1" applyAlignment="1" applyProtection="1">
      <alignment horizontal="center" vertical="center" wrapText="1"/>
      <protection locked="0" hidden="1"/>
    </xf>
    <xf numFmtId="0" fontId="8" fillId="0" borderId="9" xfId="28" applyFont="1" applyBorder="1" applyAlignment="1" applyProtection="1">
      <alignment vertical="center" wrapText="1"/>
      <protection hidden="1"/>
    </xf>
    <xf numFmtId="0" fontId="8" fillId="0" borderId="22" xfId="28" applyFont="1" applyBorder="1" applyAlignment="1" applyProtection="1">
      <alignment vertical="center" wrapText="1"/>
      <protection hidden="1"/>
    </xf>
    <xf numFmtId="0" fontId="8" fillId="0" borderId="18" xfId="28" applyFont="1" applyBorder="1" applyAlignment="1" applyProtection="1">
      <alignment vertical="center" wrapText="1"/>
      <protection hidden="1"/>
    </xf>
    <xf numFmtId="0" fontId="8" fillId="0" borderId="23" xfId="28" applyFont="1" applyBorder="1" applyAlignment="1" applyProtection="1">
      <alignment vertical="center" wrapText="1"/>
      <protection hidden="1"/>
    </xf>
    <xf numFmtId="0" fontId="27" fillId="2" borderId="6" xfId="28" applyFont="1" applyFill="1" applyBorder="1" applyAlignment="1" applyProtection="1">
      <alignment horizontal="center" vertical="center" wrapText="1"/>
      <protection locked="0" hidden="1"/>
    </xf>
    <xf numFmtId="0" fontId="27" fillId="0" borderId="9" xfId="28" applyFont="1" applyBorder="1" applyAlignment="1" applyProtection="1">
      <alignment vertical="center" wrapText="1"/>
      <protection hidden="1"/>
    </xf>
    <xf numFmtId="0" fontId="27" fillId="0" borderId="3" xfId="28" applyFont="1" applyBorder="1" applyAlignment="1" applyProtection="1">
      <alignment vertical="center" wrapText="1"/>
      <protection hidden="1"/>
    </xf>
    <xf numFmtId="0" fontId="94" fillId="0" borderId="0" xfId="28" applyFont="1" applyAlignment="1">
      <alignment horizontal="left" wrapText="1"/>
    </xf>
    <xf numFmtId="0" fontId="21" fillId="0" borderId="29" xfId="28" applyFont="1" applyBorder="1" applyAlignment="1">
      <alignment horizontal="right"/>
    </xf>
    <xf numFmtId="0" fontId="21" fillId="0" borderId="0" xfId="28" applyFont="1" applyAlignment="1">
      <alignment horizontal="left" vertical="center" wrapText="1"/>
    </xf>
    <xf numFmtId="0" fontId="21" fillId="0" borderId="0" xfId="28" applyFont="1" applyAlignment="1">
      <alignment horizontal="justify" vertical="top" wrapText="1"/>
    </xf>
    <xf numFmtId="0" fontId="21" fillId="0" borderId="0" xfId="28" applyFont="1" applyAlignment="1" applyProtection="1">
      <alignment horizontal="right" vertical="top"/>
      <protection hidden="1"/>
    </xf>
    <xf numFmtId="0" fontId="8" fillId="2" borderId="22" xfId="28" applyFont="1" applyFill="1" applyBorder="1" applyAlignment="1" applyProtection="1">
      <alignment horizontal="center" vertical="center" wrapText="1"/>
      <protection locked="0" hidden="1"/>
    </xf>
    <xf numFmtId="0" fontId="8" fillId="2" borderId="23" xfId="28" applyFont="1" applyFill="1" applyBorder="1" applyAlignment="1" applyProtection="1">
      <alignment horizontal="center" vertical="center" wrapText="1"/>
      <protection locked="0" hidden="1"/>
    </xf>
    <xf numFmtId="0" fontId="8" fillId="0" borderId="32" xfId="28" applyFont="1" applyBorder="1" applyAlignment="1" applyProtection="1">
      <alignment horizontal="center" vertical="center" wrapText="1"/>
      <protection hidden="1"/>
    </xf>
    <xf numFmtId="0" fontId="3" fillId="0" borderId="0" xfId="0" applyFont="1" applyAlignment="1" applyProtection="1">
      <alignment horizontal="justify" vertical="top" wrapText="1"/>
      <protection hidden="1"/>
    </xf>
    <xf numFmtId="0" fontId="3" fillId="0" borderId="0" xfId="0" applyFont="1" applyAlignment="1" applyProtection="1">
      <alignment horizontal="justify" vertical="top"/>
      <protection hidden="1"/>
    </xf>
    <xf numFmtId="173" fontId="26" fillId="0" borderId="0" xfId="0" applyNumberFormat="1" applyFont="1" applyAlignment="1" applyProtection="1">
      <alignment horizontal="left" vertical="center"/>
      <protection hidden="1"/>
    </xf>
    <xf numFmtId="0" fontId="7" fillId="0" borderId="0" xfId="0" quotePrefix="1" applyFont="1" applyAlignment="1" applyProtection="1">
      <alignment vertical="center"/>
      <protection hidden="1"/>
    </xf>
    <xf numFmtId="0" fontId="4" fillId="0" borderId="0" xfId="0" applyFont="1" applyAlignment="1" applyProtection="1">
      <alignment vertical="center"/>
      <protection hidden="1"/>
    </xf>
    <xf numFmtId="0" fontId="76" fillId="7" borderId="3" xfId="38" applyFont="1" applyFill="1" applyBorder="1" applyAlignment="1" applyProtection="1">
      <alignment horizontal="justify" vertical="center"/>
      <protection hidden="1"/>
    </xf>
    <xf numFmtId="0" fontId="76" fillId="7" borderId="9" xfId="38" applyFont="1" applyFill="1" applyBorder="1" applyAlignment="1" applyProtection="1">
      <alignment horizontal="justify" vertical="center"/>
      <protection hidden="1"/>
    </xf>
    <xf numFmtId="0" fontId="30" fillId="0" borderId="33" xfId="38" applyFont="1" applyBorder="1" applyAlignment="1" applyProtection="1">
      <alignment horizontal="center" vertical="center"/>
      <protection hidden="1"/>
    </xf>
    <xf numFmtId="0" fontId="30" fillId="0" borderId="15" xfId="38" applyFont="1" applyBorder="1" applyAlignment="1" applyProtection="1">
      <alignment horizontal="center" vertical="center"/>
      <protection hidden="1"/>
    </xf>
    <xf numFmtId="0" fontId="30" fillId="0" borderId="34" xfId="38" applyFont="1" applyBorder="1" applyAlignment="1" applyProtection="1">
      <alignment horizontal="center" vertical="center"/>
      <protection hidden="1"/>
    </xf>
    <xf numFmtId="0" fontId="30" fillId="0" borderId="13" xfId="38" applyFont="1" applyBorder="1" applyAlignment="1" applyProtection="1">
      <alignment horizontal="center" vertical="center"/>
      <protection hidden="1"/>
    </xf>
    <xf numFmtId="0" fontId="30" fillId="0" borderId="0" xfId="38" applyFont="1" applyAlignment="1" applyProtection="1">
      <alignment horizontal="center" vertical="center"/>
      <protection hidden="1"/>
    </xf>
    <xf numFmtId="0" fontId="30" fillId="0" borderId="10" xfId="38" applyFont="1" applyBorder="1" applyAlignment="1" applyProtection="1">
      <alignment horizontal="center" vertical="center"/>
      <protection hidden="1"/>
    </xf>
    <xf numFmtId="0" fontId="30" fillId="0" borderId="14" xfId="38" applyFont="1" applyBorder="1" applyAlignment="1" applyProtection="1">
      <alignment horizontal="center" vertical="center"/>
      <protection hidden="1"/>
    </xf>
    <xf numFmtId="0" fontId="30" fillId="0" borderId="4" xfId="38" applyFont="1" applyBorder="1" applyAlignment="1" applyProtection="1">
      <alignment horizontal="center" vertical="center"/>
      <protection hidden="1"/>
    </xf>
    <xf numFmtId="0" fontId="30" fillId="0" borderId="11" xfId="38" applyFont="1" applyBorder="1" applyAlignment="1" applyProtection="1">
      <alignment horizontal="center" vertical="center"/>
      <protection hidden="1"/>
    </xf>
    <xf numFmtId="0" fontId="49" fillId="0" borderId="8" xfId="38" applyFont="1" applyBorder="1" applyAlignment="1" applyProtection="1">
      <alignment horizontal="center" vertical="center" textRotation="180"/>
      <protection hidden="1"/>
    </xf>
    <xf numFmtId="0" fontId="49" fillId="0" borderId="17" xfId="38" applyFont="1" applyBorder="1" applyAlignment="1" applyProtection="1">
      <alignment horizontal="center" vertical="center" textRotation="180"/>
      <protection hidden="1"/>
    </xf>
    <xf numFmtId="0" fontId="49" fillId="0" borderId="16" xfId="38" applyFont="1" applyBorder="1" applyAlignment="1" applyProtection="1">
      <alignment horizontal="center" vertical="center" textRotation="180"/>
      <protection hidden="1"/>
    </xf>
    <xf numFmtId="0" fontId="49" fillId="0" borderId="8" xfId="38" applyFont="1" applyBorder="1" applyAlignment="1" applyProtection="1">
      <alignment horizontal="center" vertical="center" textRotation="90"/>
      <protection hidden="1"/>
    </xf>
    <xf numFmtId="0" fontId="49" fillId="0" borderId="17" xfId="38" applyFont="1" applyBorder="1" applyAlignment="1" applyProtection="1">
      <alignment horizontal="center" vertical="center" textRotation="90"/>
      <protection hidden="1"/>
    </xf>
    <xf numFmtId="0" fontId="49" fillId="0" borderId="16" xfId="38" applyFont="1" applyBorder="1" applyAlignment="1" applyProtection="1">
      <alignment horizontal="center" vertical="center" textRotation="90"/>
      <protection hidden="1"/>
    </xf>
    <xf numFmtId="0" fontId="63" fillId="0" borderId="0" xfId="38" applyFont="1"/>
    <xf numFmtId="0" fontId="62" fillId="0" borderId="5" xfId="38" applyFont="1" applyBorder="1" applyAlignment="1" applyProtection="1">
      <alignment horizontal="justify" vertical="center"/>
      <protection hidden="1"/>
    </xf>
    <xf numFmtId="0" fontId="62" fillId="0" borderId="26" xfId="38" applyFont="1" applyBorder="1" applyAlignment="1" applyProtection="1">
      <alignment horizontal="justify" vertical="center"/>
      <protection hidden="1"/>
    </xf>
    <xf numFmtId="0" fontId="9" fillId="3" borderId="3" xfId="38" applyFont="1" applyFill="1" applyBorder="1" applyAlignment="1" applyProtection="1">
      <alignment horizontal="center" vertical="center"/>
      <protection hidden="1"/>
    </xf>
    <xf numFmtId="0" fontId="10" fillId="13" borderId="0" xfId="38" applyFont="1" applyFill="1" applyAlignment="1" applyProtection="1">
      <alignment horizontal="center" vertical="center" wrapText="1"/>
      <protection hidden="1"/>
    </xf>
    <xf numFmtId="0" fontId="46" fillId="14" borderId="0" xfId="38" applyFont="1" applyFill="1" applyAlignment="1" applyProtection="1">
      <alignment horizontal="center" vertical="center"/>
      <protection hidden="1"/>
    </xf>
    <xf numFmtId="0" fontId="8" fillId="0" borderId="15" xfId="0" applyFont="1" applyBorder="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10" fillId="13" borderId="4" xfId="0" applyFont="1" applyFill="1" applyBorder="1" applyAlignment="1" applyProtection="1">
      <alignment horizontal="center" vertical="center" wrapText="1"/>
      <protection hidden="1"/>
    </xf>
    <xf numFmtId="0" fontId="7" fillId="14" borderId="3" xfId="0" applyFont="1" applyFill="1" applyBorder="1" applyAlignment="1" applyProtection="1">
      <alignment horizontal="center" vertical="center"/>
      <protection hidden="1"/>
    </xf>
    <xf numFmtId="0" fontId="8" fillId="0" borderId="6" xfId="0" applyFont="1" applyBorder="1" applyAlignment="1" applyProtection="1">
      <alignment horizontal="justify" vertical="center" wrapText="1"/>
      <protection hidden="1"/>
    </xf>
    <xf numFmtId="0" fontId="8" fillId="0" borderId="6" xfId="36" applyFont="1" applyBorder="1" applyAlignment="1" applyProtection="1">
      <alignment horizontal="left" vertical="top" wrapText="1"/>
      <protection hidden="1"/>
    </xf>
    <xf numFmtId="0" fontId="8" fillId="0" borderId="6" xfId="0" applyFont="1" applyBorder="1" applyAlignment="1" applyProtection="1">
      <alignment horizontal="left" vertical="center" wrapText="1"/>
      <protection hidden="1"/>
    </xf>
    <xf numFmtId="0" fontId="9" fillId="0" borderId="0" xfId="0" applyFont="1" applyAlignment="1" applyProtection="1">
      <alignment horizontal="justify" vertical="center" wrapText="1"/>
      <protection hidden="1"/>
    </xf>
    <xf numFmtId="0" fontId="10" fillId="13" borderId="0" xfId="0" applyFont="1" applyFill="1" applyAlignment="1" applyProtection="1">
      <alignment horizontal="center" vertical="center" wrapText="1"/>
      <protection hidden="1"/>
    </xf>
    <xf numFmtId="0" fontId="9" fillId="14" borderId="0" xfId="0" applyFont="1" applyFill="1" applyAlignment="1" applyProtection="1">
      <alignment horizontal="center" vertical="center"/>
      <protection hidden="1"/>
    </xf>
    <xf numFmtId="0" fontId="8" fillId="0" borderId="0" xfId="0" applyFont="1" applyAlignment="1" applyProtection="1">
      <alignment horizontal="justify" vertical="center"/>
      <protection hidden="1"/>
    </xf>
    <xf numFmtId="0" fontId="8" fillId="0" borderId="0" xfId="39" applyAlignment="1" applyProtection="1">
      <alignment horizontal="left" vertical="center" wrapText="1"/>
      <protection hidden="1"/>
    </xf>
    <xf numFmtId="0" fontId="9" fillId="0" borderId="0" xfId="0" applyFont="1" applyAlignment="1" applyProtection="1">
      <alignment horizontal="center" vertical="center"/>
      <protection hidden="1"/>
    </xf>
    <xf numFmtId="0" fontId="9" fillId="0" borderId="0" xfId="39" applyFont="1" applyAlignment="1" applyProtection="1">
      <alignment horizontal="left" vertical="center"/>
      <protection hidden="1"/>
    </xf>
    <xf numFmtId="0" fontId="7" fillId="14" borderId="0" xfId="28" applyFont="1" applyFill="1" applyAlignment="1" applyProtection="1">
      <alignment horizontal="center" vertical="center"/>
      <protection hidden="1"/>
    </xf>
    <xf numFmtId="0" fontId="7" fillId="0" borderId="0" xfId="28" applyFont="1" applyAlignment="1" applyProtection="1">
      <alignment horizontal="left" vertical="top" wrapText="1"/>
      <protection hidden="1"/>
    </xf>
    <xf numFmtId="0" fontId="7" fillId="0" borderId="0" xfId="28" applyFont="1" applyAlignment="1" applyProtection="1">
      <alignment horizontal="left" vertical="center" wrapText="1"/>
      <protection hidden="1"/>
    </xf>
    <xf numFmtId="0" fontId="4" fillId="0" borderId="0" xfId="28" applyFont="1" applyAlignment="1" applyProtection="1">
      <alignment horizontal="left" vertical="center" wrapText="1"/>
      <protection hidden="1"/>
    </xf>
    <xf numFmtId="0" fontId="4" fillId="0" borderId="21" xfId="28" applyFont="1" applyBorder="1" applyAlignment="1" applyProtection="1">
      <alignment horizontal="center" vertical="center" wrapText="1"/>
      <protection hidden="1"/>
    </xf>
    <xf numFmtId="0" fontId="4" fillId="0" borderId="18" xfId="28" applyFont="1" applyBorder="1" applyAlignment="1" applyProtection="1">
      <alignment horizontal="center" vertical="center" wrapText="1"/>
      <protection hidden="1"/>
    </xf>
    <xf numFmtId="0" fontId="7" fillId="0" borderId="12" xfId="28" applyFont="1" applyBorder="1" applyAlignment="1" applyProtection="1">
      <alignment horizontal="left" vertical="center" wrapText="1"/>
      <protection hidden="1"/>
    </xf>
    <xf numFmtId="0" fontId="7" fillId="0" borderId="9" xfId="28" applyFont="1" applyBorder="1" applyAlignment="1" applyProtection="1">
      <alignment horizontal="left" vertical="center" wrapText="1"/>
      <protection hidden="1"/>
    </xf>
    <xf numFmtId="0" fontId="52" fillId="0" borderId="0" xfId="0" applyFont="1" applyAlignment="1">
      <alignment horizontal="left" vertical="center"/>
    </xf>
    <xf numFmtId="0" fontId="67" fillId="0" borderId="0" xfId="28" applyFont="1" applyAlignment="1" applyProtection="1">
      <alignment horizontal="justify" vertical="top" wrapText="1"/>
      <protection hidden="1"/>
    </xf>
    <xf numFmtId="0" fontId="68" fillId="0" borderId="0" xfId="28" applyFont="1" applyAlignment="1" applyProtection="1">
      <alignment horizontal="justify" vertical="top" wrapText="1"/>
      <protection hidden="1"/>
    </xf>
    <xf numFmtId="0" fontId="7" fillId="0" borderId="4" xfId="28" applyFont="1" applyBorder="1" applyAlignment="1" applyProtection="1">
      <alignment horizontal="left" vertical="top" wrapText="1"/>
      <protection hidden="1"/>
    </xf>
    <xf numFmtId="0" fontId="7" fillId="0" borderId="3" xfId="28" applyFont="1" applyBorder="1" applyAlignment="1" applyProtection="1">
      <alignment horizontal="left" vertical="center" wrapText="1"/>
      <protection hidden="1"/>
    </xf>
    <xf numFmtId="0" fontId="4" fillId="0" borderId="0" xfId="28" applyFont="1" applyAlignment="1" applyProtection="1">
      <alignment vertical="top" wrapText="1"/>
      <protection hidden="1"/>
    </xf>
    <xf numFmtId="0" fontId="4" fillId="0" borderId="0" xfId="28" applyFont="1" applyAlignment="1" applyProtection="1">
      <alignment vertical="top"/>
      <protection hidden="1"/>
    </xf>
    <xf numFmtId="0" fontId="4" fillId="0" borderId="0" xfId="28" applyFont="1" applyAlignment="1" applyProtection="1">
      <alignment horizontal="justify" vertical="top" wrapText="1"/>
      <protection hidden="1"/>
    </xf>
    <xf numFmtId="0" fontId="4" fillId="0" borderId="0" xfId="28" applyFont="1" applyAlignment="1" applyProtection="1">
      <alignment horizontal="center" vertical="top" wrapText="1"/>
      <protection hidden="1"/>
    </xf>
    <xf numFmtId="0" fontId="71" fillId="0" borderId="0" xfId="28" applyFont="1" applyAlignment="1" applyProtection="1">
      <alignment horizontal="center" vertical="top" wrapText="1"/>
      <protection hidden="1"/>
    </xf>
    <xf numFmtId="0" fontId="71" fillId="0" borderId="10" xfId="28" applyFont="1" applyBorder="1" applyAlignment="1" applyProtection="1">
      <alignment horizontal="center" vertical="top" wrapText="1"/>
      <protection hidden="1"/>
    </xf>
    <xf numFmtId="0" fontId="4" fillId="0" borderId="0" xfId="28" applyFont="1" applyAlignment="1" applyProtection="1">
      <alignment horizontal="left" vertical="top" wrapText="1"/>
      <protection hidden="1"/>
    </xf>
    <xf numFmtId="0" fontId="7" fillId="0" borderId="0" xfId="28" applyFont="1" applyAlignment="1" applyProtection="1">
      <alignment vertical="top"/>
      <protection hidden="1"/>
    </xf>
    <xf numFmtId="0" fontId="4" fillId="0" borderId="6" xfId="28" applyFont="1" applyBorder="1" applyAlignment="1" applyProtection="1">
      <alignment horizontal="left" vertical="center" wrapText="1"/>
      <protection hidden="1"/>
    </xf>
    <xf numFmtId="0" fontId="7" fillId="9" borderId="12" xfId="28" applyFont="1" applyFill="1" applyBorder="1" applyAlignment="1" applyProtection="1">
      <alignment horizontal="left" vertical="center" wrapText="1"/>
      <protection hidden="1"/>
    </xf>
    <xf numFmtId="0" fontId="7" fillId="9" borderId="9" xfId="28" applyFont="1" applyFill="1" applyBorder="1" applyAlignment="1" applyProtection="1">
      <alignment horizontal="left" vertical="center" wrapText="1"/>
      <protection hidden="1"/>
    </xf>
    <xf numFmtId="0" fontId="7" fillId="0" borderId="8" xfId="28" applyFont="1" applyBorder="1" applyAlignment="1" applyProtection="1">
      <alignment horizontal="center" vertical="center" wrapText="1"/>
      <protection hidden="1"/>
    </xf>
    <xf numFmtId="0" fontId="7" fillId="0" borderId="16" xfId="28" applyFont="1" applyBorder="1" applyAlignment="1" applyProtection="1">
      <alignment horizontal="center" vertical="center" wrapText="1"/>
      <protection hidden="1"/>
    </xf>
    <xf numFmtId="0" fontId="7" fillId="0" borderId="33" xfId="28" applyFont="1" applyBorder="1" applyAlignment="1" applyProtection="1">
      <alignment horizontal="center" vertical="center" wrapText="1"/>
      <protection hidden="1"/>
    </xf>
    <xf numFmtId="0" fontId="7" fillId="0" borderId="15" xfId="28" applyFont="1" applyBorder="1" applyAlignment="1" applyProtection="1">
      <alignment horizontal="center" vertical="center" wrapText="1"/>
      <protection hidden="1"/>
    </xf>
    <xf numFmtId="0" fontId="7" fillId="0" borderId="14" xfId="28" applyFont="1" applyBorder="1" applyAlignment="1" applyProtection="1">
      <alignment horizontal="center" vertical="center" wrapText="1"/>
      <protection hidden="1"/>
    </xf>
    <xf numFmtId="0" fontId="7" fillId="0" borderId="4" xfId="28" applyFont="1" applyBorder="1" applyAlignment="1" applyProtection="1">
      <alignment horizontal="center" vertical="center" wrapText="1"/>
      <protection hidden="1"/>
    </xf>
    <xf numFmtId="0" fontId="7" fillId="0" borderId="34" xfId="28" applyFont="1" applyBorder="1" applyAlignment="1" applyProtection="1">
      <alignment horizontal="center" vertical="center" wrapText="1"/>
      <protection hidden="1"/>
    </xf>
    <xf numFmtId="0" fontId="7" fillId="0" borderId="11" xfId="28" applyFont="1" applyBorder="1" applyAlignment="1" applyProtection="1">
      <alignment horizontal="center" vertical="center" wrapText="1"/>
      <protection hidden="1"/>
    </xf>
    <xf numFmtId="0" fontId="4" fillId="0" borderId="8" xfId="28" applyFont="1" applyBorder="1" applyAlignment="1" applyProtection="1">
      <alignment horizontal="center" vertical="center"/>
      <protection hidden="1"/>
    </xf>
    <xf numFmtId="0" fontId="4" fillId="0" borderId="17" xfId="28" applyFont="1" applyBorder="1" applyAlignment="1" applyProtection="1">
      <alignment horizontal="center" vertical="center"/>
      <protection hidden="1"/>
    </xf>
    <xf numFmtId="0" fontId="4" fillId="0" borderId="16" xfId="28" applyFont="1" applyBorder="1" applyAlignment="1" applyProtection="1">
      <alignment horizontal="center" vertical="center"/>
      <protection hidden="1"/>
    </xf>
    <xf numFmtId="0" fontId="4" fillId="0" borderId="33" xfId="28" applyFont="1" applyBorder="1" applyAlignment="1" applyProtection="1">
      <alignment horizontal="left" vertical="center" wrapText="1"/>
      <protection hidden="1"/>
    </xf>
    <xf numFmtId="0" fontId="4" fillId="0" borderId="34" xfId="28" applyFont="1" applyBorder="1" applyAlignment="1" applyProtection="1">
      <alignment horizontal="left" vertical="center" wrapText="1"/>
      <protection hidden="1"/>
    </xf>
    <xf numFmtId="0" fontId="4" fillId="0" borderId="13" xfId="28" applyFont="1" applyBorder="1" applyAlignment="1" applyProtection="1">
      <alignment horizontal="left" vertical="center" wrapText="1"/>
      <protection hidden="1"/>
    </xf>
    <xf numFmtId="0" fontId="4" fillId="0" borderId="10" xfId="28" applyFont="1" applyBorder="1" applyAlignment="1" applyProtection="1">
      <alignment horizontal="left" vertical="center" wrapText="1"/>
      <protection hidden="1"/>
    </xf>
    <xf numFmtId="0" fontId="4" fillId="0" borderId="14" xfId="28" applyFont="1" applyBorder="1" applyAlignment="1" applyProtection="1">
      <alignment horizontal="left" vertical="center" wrapText="1"/>
      <protection hidden="1"/>
    </xf>
    <xf numFmtId="0" fontId="4" fillId="0" borderId="11" xfId="28" applyFont="1" applyBorder="1" applyAlignment="1" applyProtection="1">
      <alignment horizontal="left" vertical="center" wrapText="1"/>
      <protection hidden="1"/>
    </xf>
    <xf numFmtId="0" fontId="4" fillId="8" borderId="45" xfId="28" applyFont="1" applyFill="1" applyBorder="1" applyAlignment="1" applyProtection="1">
      <alignment horizontal="left" vertical="center" wrapText="1"/>
      <protection locked="0"/>
    </xf>
    <xf numFmtId="0" fontId="4" fillId="8" borderId="29" xfId="28" applyFont="1" applyFill="1" applyBorder="1" applyAlignment="1" applyProtection="1">
      <alignment horizontal="left" vertical="center" wrapText="1"/>
      <protection locked="0"/>
    </xf>
    <xf numFmtId="0" fontId="4" fillId="8" borderId="52" xfId="28" applyFont="1" applyFill="1" applyBorder="1" applyAlignment="1" applyProtection="1">
      <alignment horizontal="left" vertical="center" wrapText="1"/>
      <protection locked="0"/>
    </xf>
    <xf numFmtId="0" fontId="4" fillId="8" borderId="53" xfId="28" applyFont="1" applyFill="1" applyBorder="1" applyAlignment="1" applyProtection="1">
      <alignment horizontal="left" vertical="center" wrapText="1"/>
      <protection locked="0"/>
    </xf>
    <xf numFmtId="0" fontId="4" fillId="8" borderId="41" xfId="28" applyFont="1" applyFill="1" applyBorder="1" applyAlignment="1" applyProtection="1">
      <alignment horizontal="left" vertical="center" wrapText="1"/>
      <protection locked="0"/>
    </xf>
    <xf numFmtId="0" fontId="4" fillId="8" borderId="30" xfId="28" applyFont="1" applyFill="1" applyBorder="1" applyAlignment="1" applyProtection="1">
      <alignment horizontal="left" vertical="center" wrapText="1"/>
      <protection locked="0"/>
    </xf>
    <xf numFmtId="0" fontId="7" fillId="0" borderId="6" xfId="28" applyFont="1" applyBorder="1" applyAlignment="1" applyProtection="1">
      <alignment horizontal="center" vertical="center" wrapText="1"/>
      <protection hidden="1"/>
    </xf>
    <xf numFmtId="0" fontId="4" fillId="0" borderId="6" xfId="28" applyFont="1" applyBorder="1" applyAlignment="1" applyProtection="1">
      <alignment vertical="center" wrapText="1"/>
      <protection hidden="1"/>
    </xf>
    <xf numFmtId="0" fontId="60" fillId="0" borderId="6" xfId="28" applyFont="1" applyBorder="1" applyAlignment="1" applyProtection="1">
      <alignment horizontal="center" vertical="center" wrapText="1"/>
      <protection hidden="1"/>
    </xf>
    <xf numFmtId="0" fontId="4" fillId="2" borderId="6" xfId="28" applyFont="1" applyFill="1" applyBorder="1" applyAlignment="1" applyProtection="1">
      <alignment horizontal="left" vertical="center" wrapText="1"/>
      <protection locked="0"/>
    </xf>
    <xf numFmtId="0" fontId="7" fillId="0" borderId="0" xfId="28" applyFont="1" applyAlignment="1" applyProtection="1">
      <alignment vertical="center" wrapText="1"/>
      <protection hidden="1"/>
    </xf>
    <xf numFmtId="0" fontId="67" fillId="0" borderId="6" xfId="28" applyFont="1" applyBorder="1" applyAlignment="1" applyProtection="1">
      <alignment horizontal="justify" vertical="top" wrapText="1"/>
      <protection hidden="1"/>
    </xf>
    <xf numFmtId="0" fontId="4" fillId="0" borderId="12" xfId="28" applyFont="1" applyBorder="1" applyAlignment="1" applyProtection="1">
      <alignment horizontal="center"/>
      <protection hidden="1"/>
    </xf>
    <xf numFmtId="0" fontId="4" fillId="0" borderId="3" xfId="28" applyFont="1" applyBorder="1" applyAlignment="1" applyProtection="1">
      <alignment horizontal="center"/>
      <protection hidden="1"/>
    </xf>
    <xf numFmtId="0" fontId="4" fillId="0" borderId="9" xfId="28" applyFont="1" applyBorder="1" applyAlignment="1" applyProtection="1">
      <alignment horizontal="center"/>
      <protection hidden="1"/>
    </xf>
    <xf numFmtId="0" fontId="69" fillId="0" borderId="12" xfId="28" applyFont="1" applyBorder="1" applyAlignment="1" applyProtection="1">
      <alignment horizontal="left" vertical="center" wrapText="1"/>
      <protection hidden="1"/>
    </xf>
    <xf numFmtId="0" fontId="69" fillId="0" borderId="3" xfId="28" applyFont="1" applyBorder="1" applyAlignment="1" applyProtection="1">
      <alignment horizontal="left" vertical="center" wrapText="1"/>
      <protection hidden="1"/>
    </xf>
    <xf numFmtId="0" fontId="69" fillId="0" borderId="9" xfId="28" applyFont="1" applyBorder="1" applyAlignment="1" applyProtection="1">
      <alignment horizontal="left" vertical="center" wrapText="1"/>
      <protection hidden="1"/>
    </xf>
    <xf numFmtId="0" fontId="7" fillId="0" borderId="6" xfId="28" applyFont="1" applyBorder="1" applyAlignment="1" applyProtection="1">
      <alignment horizontal="justify" vertical="top" wrapText="1"/>
      <protection hidden="1"/>
    </xf>
    <xf numFmtId="0" fontId="7" fillId="0" borderId="6" xfId="28" applyFont="1" applyBorder="1" applyAlignment="1" applyProtection="1">
      <alignment vertical="center" wrapText="1"/>
      <protection hidden="1"/>
    </xf>
    <xf numFmtId="0" fontId="4" fillId="0" borderId="6" xfId="28" applyFont="1" applyBorder="1" applyAlignment="1" applyProtection="1">
      <alignment horizontal="left" vertical="top" indent="5"/>
      <protection hidden="1"/>
    </xf>
    <xf numFmtId="0" fontId="4" fillId="0" borderId="6" xfId="28" applyFont="1" applyBorder="1" applyAlignment="1" applyProtection="1">
      <alignment horizontal="left" vertical="top" wrapText="1"/>
      <protection hidden="1"/>
    </xf>
    <xf numFmtId="0" fontId="4" fillId="2" borderId="6" xfId="28" applyFont="1" applyFill="1" applyBorder="1" applyAlignment="1" applyProtection="1">
      <alignment vertical="center" wrapText="1"/>
      <protection locked="0"/>
    </xf>
    <xf numFmtId="0" fontId="69" fillId="0" borderId="12" xfId="28" applyFont="1" applyBorder="1" applyAlignment="1" applyProtection="1">
      <alignment horizontal="left" vertical="top" wrapText="1"/>
      <protection hidden="1"/>
    </xf>
    <xf numFmtId="0" fontId="69" fillId="0" borderId="3" xfId="28" applyFont="1" applyBorder="1" applyAlignment="1" applyProtection="1">
      <alignment horizontal="left" vertical="top" wrapText="1"/>
      <protection hidden="1"/>
    </xf>
    <xf numFmtId="0" fontId="4" fillId="8" borderId="12" xfId="28" applyFont="1" applyFill="1" applyBorder="1" applyAlignment="1" applyProtection="1">
      <alignment horizontal="left" vertical="top" wrapText="1"/>
      <protection locked="0" hidden="1"/>
    </xf>
    <xf numFmtId="0" fontId="4" fillId="8" borderId="3" xfId="28" applyFont="1" applyFill="1" applyBorder="1" applyAlignment="1" applyProtection="1">
      <alignment horizontal="left" vertical="top" wrapText="1"/>
      <protection locked="0" hidden="1"/>
    </xf>
    <xf numFmtId="0" fontId="4" fillId="8" borderId="9" xfId="28" applyFont="1" applyFill="1" applyBorder="1" applyAlignment="1" applyProtection="1">
      <alignment horizontal="left" vertical="top" wrapText="1"/>
      <protection locked="0" hidden="1"/>
    </xf>
    <xf numFmtId="0" fontId="4" fillId="0" borderId="13" xfId="0" applyFont="1" applyBorder="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left" vertical="top" wrapText="1"/>
    </xf>
    <xf numFmtId="0" fontId="4" fillId="0" borderId="14"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6" xfId="0" applyFont="1" applyBorder="1" applyAlignment="1">
      <alignment horizontal="left" vertical="top" wrapText="1"/>
    </xf>
    <xf numFmtId="0" fontId="4" fillId="0" borderId="12" xfId="28" applyFont="1" applyBorder="1" applyAlignment="1" applyProtection="1">
      <alignment horizontal="left" vertical="top" wrapText="1"/>
      <protection hidden="1"/>
    </xf>
    <xf numFmtId="0" fontId="4" fillId="0" borderId="3" xfId="28" applyFont="1" applyBorder="1" applyAlignment="1" applyProtection="1">
      <alignment horizontal="left" vertical="top" wrapText="1"/>
      <protection hidden="1"/>
    </xf>
    <xf numFmtId="0" fontId="4" fillId="0" borderId="9" xfId="28" applyFont="1" applyBorder="1" applyAlignment="1" applyProtection="1">
      <alignment horizontal="left" vertical="top" wrapText="1"/>
      <protection hidden="1"/>
    </xf>
    <xf numFmtId="0" fontId="52" fillId="0" borderId="12" xfId="28" applyFont="1" applyBorder="1" applyAlignment="1" applyProtection="1">
      <alignment horizontal="left" vertical="top" wrapText="1"/>
      <protection hidden="1"/>
    </xf>
    <xf numFmtId="0" fontId="52" fillId="0" borderId="3" xfId="28" applyFont="1" applyBorder="1" applyAlignment="1" applyProtection="1">
      <alignment horizontal="left" vertical="top" wrapText="1"/>
      <protection hidden="1"/>
    </xf>
    <xf numFmtId="0" fontId="52" fillId="0" borderId="9" xfId="28" applyFont="1" applyBorder="1" applyAlignment="1" applyProtection="1">
      <alignment horizontal="left" vertical="top" wrapText="1"/>
      <protection hidden="1"/>
    </xf>
    <xf numFmtId="0" fontId="4" fillId="2" borderId="6" xfId="28" applyFont="1" applyFill="1" applyBorder="1" applyAlignment="1" applyProtection="1">
      <alignment horizontal="center" vertical="top" wrapText="1"/>
      <protection locked="0"/>
    </xf>
    <xf numFmtId="0" fontId="4" fillId="8" borderId="6" xfId="28" applyFont="1" applyFill="1" applyBorder="1" applyAlignment="1" applyProtection="1">
      <alignment horizontal="left" vertical="top" wrapText="1"/>
      <protection locked="0" hidden="1"/>
    </xf>
    <xf numFmtId="0" fontId="60" fillId="0" borderId="15" xfId="0" applyFont="1" applyBorder="1" applyAlignment="1">
      <alignment horizontal="left" vertical="top"/>
    </xf>
    <xf numFmtId="0" fontId="52" fillId="0" borderId="0" xfId="28" applyFont="1" applyAlignment="1" applyProtection="1">
      <alignment horizontal="justify" vertical="center"/>
      <protection hidden="1"/>
    </xf>
    <xf numFmtId="0" fontId="60" fillId="0" borderId="0" xfId="28" applyFont="1" applyAlignment="1" applyProtection="1">
      <alignment horizontal="justify" vertical="top" wrapText="1"/>
      <protection hidden="1"/>
    </xf>
    <xf numFmtId="0" fontId="60" fillId="0" borderId="0" xfId="28" applyFont="1" applyAlignment="1" applyProtection="1">
      <alignment horizontal="justify" vertical="top"/>
      <protection hidden="1"/>
    </xf>
    <xf numFmtId="0" fontId="7" fillId="0" borderId="21" xfId="28" applyFont="1" applyBorder="1" applyAlignment="1" applyProtection="1">
      <alignment horizontal="center" vertical="center" wrapText="1"/>
      <protection hidden="1"/>
    </xf>
    <xf numFmtId="0" fontId="7" fillId="0" borderId="18" xfId="28" applyFont="1" applyBorder="1" applyAlignment="1" applyProtection="1">
      <alignment horizontal="center" vertical="center" wrapText="1"/>
      <protection hidden="1"/>
    </xf>
    <xf numFmtId="0" fontId="7" fillId="0" borderId="47" xfId="28" applyFont="1" applyBorder="1" applyAlignment="1" applyProtection="1">
      <alignment horizontal="center" vertical="center" wrapText="1"/>
      <protection hidden="1"/>
    </xf>
    <xf numFmtId="0" fontId="7" fillId="0" borderId="43" xfId="28" applyFont="1" applyBorder="1" applyAlignment="1" applyProtection="1">
      <alignment horizontal="center" vertical="center" wrapText="1"/>
      <protection hidden="1"/>
    </xf>
    <xf numFmtId="0" fontId="7" fillId="0" borderId="48" xfId="28" applyFont="1" applyBorder="1" applyAlignment="1" applyProtection="1">
      <alignment horizontal="center" vertical="center" wrapText="1"/>
      <protection hidden="1"/>
    </xf>
    <xf numFmtId="0" fontId="7" fillId="0" borderId="22" xfId="28" applyFont="1" applyBorder="1" applyAlignment="1" applyProtection="1">
      <alignment horizontal="center" vertical="center" wrapText="1"/>
      <protection hidden="1"/>
    </xf>
    <xf numFmtId="0" fontId="7" fillId="0" borderId="23" xfId="28" applyFont="1" applyBorder="1" applyAlignment="1" applyProtection="1">
      <alignment horizontal="center" vertical="center" wrapText="1"/>
      <protection hidden="1"/>
    </xf>
    <xf numFmtId="0" fontId="4" fillId="0" borderId="12" xfId="28" applyFont="1" applyBorder="1" applyAlignment="1" applyProtection="1">
      <alignment horizontal="left" vertical="center" wrapText="1"/>
      <protection hidden="1"/>
    </xf>
    <xf numFmtId="0" fontId="4" fillId="0" borderId="9" xfId="28" applyFont="1" applyBorder="1" applyAlignment="1" applyProtection="1">
      <alignment horizontal="left" vertical="center" wrapText="1"/>
      <protection hidden="1"/>
    </xf>
    <xf numFmtId="0" fontId="4" fillId="2" borderId="22" xfId="28" applyFont="1" applyFill="1" applyBorder="1" applyAlignment="1" applyProtection="1">
      <alignment horizontal="left" vertical="center" wrapText="1"/>
      <protection locked="0"/>
    </xf>
    <xf numFmtId="0" fontId="4" fillId="2" borderId="23" xfId="28" applyFont="1" applyFill="1" applyBorder="1" applyAlignment="1" applyProtection="1">
      <alignment horizontal="left" vertical="center" wrapText="1"/>
      <protection locked="0"/>
    </xf>
    <xf numFmtId="0" fontId="4" fillId="2" borderId="12" xfId="28" applyFont="1" applyFill="1" applyBorder="1" applyAlignment="1">
      <alignment horizontal="center" vertical="top" wrapText="1"/>
    </xf>
    <xf numFmtId="0" fontId="4" fillId="2" borderId="9" xfId="28" applyFont="1" applyFill="1" applyBorder="1" applyAlignment="1">
      <alignment horizontal="center" vertical="top" wrapText="1"/>
    </xf>
    <xf numFmtId="0" fontId="7" fillId="0" borderId="0" xfId="28" applyFont="1" applyAlignment="1" applyProtection="1">
      <alignment vertical="top" wrapText="1"/>
      <protection hidden="1"/>
    </xf>
    <xf numFmtId="0" fontId="4" fillId="0" borderId="32" xfId="28" applyFont="1" applyBorder="1" applyAlignment="1" applyProtection="1">
      <alignment horizontal="left" vertical="center" wrapText="1"/>
      <protection hidden="1"/>
    </xf>
    <xf numFmtId="0" fontId="4" fillId="0" borderId="46" xfId="28" applyFont="1" applyBorder="1" applyAlignment="1" applyProtection="1">
      <alignment horizontal="left" vertical="center" wrapText="1"/>
      <protection hidden="1"/>
    </xf>
    <xf numFmtId="0" fontId="52" fillId="0" borderId="0" xfId="28" applyFont="1" applyAlignment="1" applyProtection="1">
      <alignment horizontal="justify" vertical="top" wrapText="1"/>
      <protection hidden="1"/>
    </xf>
    <xf numFmtId="0" fontId="52" fillId="0" borderId="0" xfId="28" applyFont="1" applyAlignment="1" applyProtection="1">
      <alignment horizontal="left" vertical="top" wrapText="1"/>
      <protection hidden="1"/>
    </xf>
    <xf numFmtId="0" fontId="4" fillId="0" borderId="12" xfId="28" applyFont="1" applyBorder="1" applyAlignment="1" applyProtection="1">
      <alignment horizontal="left" vertical="top"/>
      <protection hidden="1"/>
    </xf>
    <xf numFmtId="0" fontId="4" fillId="0" borderId="3" xfId="28" applyFont="1" applyBorder="1" applyAlignment="1" applyProtection="1">
      <alignment horizontal="left" vertical="top"/>
      <protection hidden="1"/>
    </xf>
    <xf numFmtId="0" fontId="4" fillId="0" borderId="9" xfId="28" applyFont="1" applyBorder="1" applyAlignment="1" applyProtection="1">
      <alignment horizontal="left" vertical="top"/>
      <protection hidden="1"/>
    </xf>
    <xf numFmtId="0" fontId="4" fillId="0" borderId="3" xfId="28" applyFont="1" applyBorder="1" applyAlignment="1" applyProtection="1">
      <alignment horizontal="left" vertical="center" wrapText="1"/>
      <protection hidden="1"/>
    </xf>
    <xf numFmtId="0" fontId="4" fillId="0" borderId="21" xfId="28" applyFont="1" applyBorder="1" applyAlignment="1" applyProtection="1">
      <alignment horizontal="left" vertical="center" wrapText="1"/>
      <protection hidden="1"/>
    </xf>
    <xf numFmtId="0" fontId="4" fillId="0" borderId="18" xfId="28" applyFont="1" applyBorder="1" applyAlignment="1" applyProtection="1">
      <alignment horizontal="left" vertical="center" wrapText="1"/>
      <protection hidden="1"/>
    </xf>
    <xf numFmtId="0" fontId="4" fillId="2" borderId="37" xfId="28" applyFont="1" applyFill="1" applyBorder="1" applyAlignment="1" applyProtection="1">
      <alignment horizontal="left" vertical="center" wrapText="1"/>
      <protection locked="0"/>
    </xf>
    <xf numFmtId="0" fontId="4" fillId="2" borderId="38" xfId="28" applyFont="1" applyFill="1" applyBorder="1" applyAlignment="1" applyProtection="1">
      <alignment horizontal="left" vertical="center" wrapText="1"/>
      <protection locked="0"/>
    </xf>
    <xf numFmtId="0" fontId="4" fillId="0" borderId="39" xfId="28" applyFont="1" applyBorder="1" applyAlignment="1" applyProtection="1">
      <alignment horizontal="left" vertical="center" wrapText="1"/>
      <protection hidden="1"/>
    </xf>
    <xf numFmtId="0" fontId="4" fillId="0" borderId="40" xfId="28" applyFont="1" applyBorder="1" applyAlignment="1" applyProtection="1">
      <alignment horizontal="left" vertical="center" wrapText="1"/>
      <protection hidden="1"/>
    </xf>
    <xf numFmtId="0" fontId="4" fillId="2" borderId="35" xfId="28" applyFont="1" applyFill="1" applyBorder="1" applyAlignment="1" applyProtection="1">
      <alignment horizontal="left" vertical="center" wrapText="1"/>
      <protection locked="0"/>
    </xf>
    <xf numFmtId="0" fontId="4" fillId="2" borderId="36" xfId="28" applyFont="1" applyFill="1" applyBorder="1" applyAlignment="1" applyProtection="1">
      <alignment horizontal="left" vertical="center" wrapText="1"/>
      <protection locked="0"/>
    </xf>
    <xf numFmtId="0" fontId="52" fillId="0" borderId="4" xfId="28" applyFont="1" applyBorder="1" applyAlignment="1" applyProtection="1">
      <alignment horizontal="left" vertical="top" wrapText="1"/>
      <protection hidden="1"/>
    </xf>
    <xf numFmtId="0" fontId="4" fillId="8" borderId="32" xfId="28" applyFont="1" applyFill="1" applyBorder="1" applyAlignment="1" applyProtection="1">
      <alignment horizontal="left" vertical="center" wrapText="1"/>
      <protection locked="0"/>
    </xf>
    <xf numFmtId="0" fontId="4" fillId="8" borderId="46" xfId="28" applyFont="1" applyFill="1" applyBorder="1" applyAlignment="1" applyProtection="1">
      <alignment horizontal="left" vertical="center" wrapText="1"/>
      <protection locked="0"/>
    </xf>
    <xf numFmtId="0" fontId="4" fillId="0" borderId="32" xfId="28" applyFont="1" applyBorder="1" applyAlignment="1" applyProtection="1">
      <alignment horizontal="justify" vertical="top" wrapText="1"/>
      <protection hidden="1"/>
    </xf>
    <xf numFmtId="0" fontId="4" fillId="0" borderId="51" xfId="28" applyFont="1" applyBorder="1" applyAlignment="1" applyProtection="1">
      <alignment horizontal="justify" vertical="top" wrapText="1"/>
      <protection hidden="1"/>
    </xf>
    <xf numFmtId="0" fontId="4" fillId="2" borderId="42" xfId="28" applyFont="1" applyFill="1" applyBorder="1" applyAlignment="1" applyProtection="1">
      <alignment horizontal="left" vertical="center" wrapText="1"/>
      <protection locked="0"/>
    </xf>
    <xf numFmtId="0" fontId="52" fillId="0" borderId="15" xfId="28" applyFont="1" applyBorder="1" applyAlignment="1" applyProtection="1">
      <alignment horizontal="left" vertical="top" wrapText="1"/>
      <protection hidden="1"/>
    </xf>
    <xf numFmtId="0" fontId="52" fillId="0" borderId="10" xfId="28" applyFont="1" applyBorder="1" applyAlignment="1" applyProtection="1">
      <alignment horizontal="left" vertical="top" wrapText="1"/>
      <protection hidden="1"/>
    </xf>
    <xf numFmtId="0" fontId="7" fillId="0" borderId="6" xfId="28" applyFont="1" applyBorder="1" applyAlignment="1" applyProtection="1">
      <alignment horizontal="left" vertical="center" wrapText="1"/>
      <protection hidden="1"/>
    </xf>
    <xf numFmtId="0" fontId="4" fillId="0" borderId="35" xfId="28" applyFont="1" applyBorder="1" applyAlignment="1" applyProtection="1">
      <alignment horizontal="center" vertical="center" wrapText="1"/>
      <protection hidden="1"/>
    </xf>
    <xf numFmtId="0" fontId="4" fillId="0" borderId="36" xfId="28" applyFont="1" applyBorder="1" applyAlignment="1" applyProtection="1">
      <alignment horizontal="center" vertical="center" wrapText="1"/>
      <protection hidden="1"/>
    </xf>
    <xf numFmtId="0" fontId="4" fillId="2" borderId="22" xfId="28" applyFont="1" applyFill="1" applyBorder="1" applyAlignment="1" applyProtection="1">
      <alignment horizontal="center" vertical="center" wrapText="1"/>
      <protection locked="0"/>
    </xf>
    <xf numFmtId="0" fontId="4" fillId="2" borderId="23" xfId="28" applyFont="1" applyFill="1" applyBorder="1" applyAlignment="1" applyProtection="1">
      <alignment horizontal="center" vertical="center" wrapText="1"/>
      <protection locked="0"/>
    </xf>
    <xf numFmtId="0" fontId="4" fillId="0" borderId="17" xfId="28" applyFont="1" applyBorder="1" applyAlignment="1" applyProtection="1">
      <alignment horizontal="left" vertical="center" wrapText="1"/>
      <protection hidden="1"/>
    </xf>
    <xf numFmtId="0" fontId="4" fillId="0" borderId="49" xfId="28" applyFont="1" applyBorder="1" applyAlignment="1" applyProtection="1">
      <alignment horizontal="left" vertical="center" wrapText="1"/>
      <protection hidden="1"/>
    </xf>
    <xf numFmtId="0" fontId="4" fillId="0" borderId="50" xfId="28" applyFont="1" applyBorder="1" applyAlignment="1" applyProtection="1">
      <alignment horizontal="left" vertical="center" wrapText="1"/>
      <protection hidden="1"/>
    </xf>
    <xf numFmtId="0" fontId="4" fillId="2" borderId="12" xfId="28" applyFont="1" applyFill="1" applyBorder="1" applyAlignment="1" applyProtection="1">
      <alignment horizontal="right" vertical="center" wrapText="1"/>
      <protection locked="0"/>
    </xf>
    <xf numFmtId="0" fontId="4" fillId="2" borderId="3" xfId="28" applyFont="1" applyFill="1" applyBorder="1" applyAlignment="1" applyProtection="1">
      <alignment horizontal="right" vertical="center" wrapText="1"/>
      <protection locked="0"/>
    </xf>
    <xf numFmtId="0" fontId="4" fillId="2" borderId="9" xfId="28" applyFont="1" applyFill="1" applyBorder="1" applyAlignment="1" applyProtection="1">
      <alignment horizontal="right" vertical="center" wrapText="1"/>
      <protection locked="0"/>
    </xf>
    <xf numFmtId="0" fontId="7" fillId="0" borderId="24" xfId="28" applyFont="1" applyBorder="1" applyAlignment="1" applyProtection="1">
      <alignment horizontal="center" vertical="center" wrapText="1"/>
      <protection hidden="1"/>
    </xf>
    <xf numFmtId="0" fontId="7" fillId="0" borderId="25" xfId="28" applyFont="1" applyBorder="1" applyAlignment="1" applyProtection="1">
      <alignment horizontal="center" vertical="center" wrapText="1"/>
      <protection hidden="1"/>
    </xf>
    <xf numFmtId="0" fontId="7" fillId="0" borderId="4" xfId="28" applyFont="1" applyBorder="1" applyAlignment="1" applyProtection="1">
      <alignment horizontal="left" vertical="center" wrapText="1"/>
      <protection hidden="1"/>
    </xf>
    <xf numFmtId="0" fontId="4" fillId="0" borderId="8" xfId="28" applyFont="1" applyBorder="1" applyAlignment="1" applyProtection="1">
      <alignment horizontal="left" vertical="center" wrapText="1"/>
      <protection hidden="1"/>
    </xf>
    <xf numFmtId="0" fontId="7" fillId="0" borderId="32" xfId="28" applyFont="1" applyBorder="1" applyAlignment="1" applyProtection="1">
      <alignment horizontal="center" vertical="center" wrapText="1"/>
      <protection hidden="1"/>
    </xf>
    <xf numFmtId="0" fontId="7" fillId="0" borderId="46" xfId="28" applyFont="1" applyBorder="1" applyAlignment="1" applyProtection="1">
      <alignment horizontal="center" vertical="center" wrapText="1"/>
      <protection hidden="1"/>
    </xf>
    <xf numFmtId="0" fontId="4" fillId="0" borderId="12" xfId="28" applyFont="1" applyBorder="1" applyAlignment="1" applyProtection="1">
      <alignment horizontal="justify" vertical="center" wrapText="1"/>
      <protection hidden="1"/>
    </xf>
    <xf numFmtId="0" fontId="4" fillId="0" borderId="9" xfId="28" applyFont="1" applyBorder="1" applyAlignment="1" applyProtection="1">
      <alignment horizontal="justify" vertical="center" wrapText="1"/>
      <protection hidden="1"/>
    </xf>
    <xf numFmtId="0" fontId="4" fillId="2" borderId="12" xfId="28" applyFont="1" applyFill="1" applyBorder="1" applyAlignment="1" applyProtection="1">
      <alignment horizontal="left" vertical="center" wrapText="1"/>
      <protection locked="0"/>
    </xf>
    <xf numFmtId="0" fontId="4" fillId="2" borderId="9" xfId="28" applyFont="1" applyFill="1" applyBorder="1" applyAlignment="1" applyProtection="1">
      <alignment horizontal="left" vertical="center" wrapText="1"/>
      <protection locked="0"/>
    </xf>
    <xf numFmtId="0" fontId="4" fillId="0" borderId="22" xfId="28" applyFont="1" applyBorder="1" applyAlignment="1" applyProtection="1">
      <alignment horizontal="left" vertical="center" wrapText="1"/>
      <protection hidden="1"/>
    </xf>
    <xf numFmtId="0" fontId="4" fillId="0" borderId="23" xfId="28" applyFont="1" applyBorder="1" applyAlignment="1" applyProtection="1">
      <alignment horizontal="left" vertical="center" wrapText="1"/>
      <protection hidden="1"/>
    </xf>
    <xf numFmtId="0" fontId="4" fillId="2" borderId="21" xfId="28" applyFont="1" applyFill="1" applyBorder="1" applyAlignment="1" applyProtection="1">
      <alignment horizontal="left" vertical="center" wrapText="1"/>
      <protection locked="0"/>
    </xf>
    <xf numFmtId="0" fontId="4" fillId="2" borderId="18" xfId="28" applyFont="1" applyFill="1" applyBorder="1" applyAlignment="1" applyProtection="1">
      <alignment horizontal="left" vertical="center" wrapText="1"/>
      <protection locked="0"/>
    </xf>
    <xf numFmtId="173" fontId="7" fillId="0" borderId="0" xfId="28" applyNumberFormat="1" applyFont="1" applyAlignment="1" applyProtection="1">
      <alignment horizontal="left" vertical="center"/>
      <protection hidden="1"/>
    </xf>
    <xf numFmtId="0" fontId="7" fillId="0" borderId="0" xfId="28" applyFont="1" applyAlignment="1" applyProtection="1">
      <alignment horizontal="left" vertical="center"/>
      <protection hidden="1"/>
    </xf>
    <xf numFmtId="0" fontId="4" fillId="0" borderId="15" xfId="28" applyFont="1" applyBorder="1" applyAlignment="1" applyProtection="1">
      <alignment horizontal="left" vertical="top" wrapText="1"/>
      <protection hidden="1"/>
    </xf>
    <xf numFmtId="0" fontId="4" fillId="0" borderId="34" xfId="28" applyFont="1" applyBorder="1" applyAlignment="1" applyProtection="1">
      <alignment horizontal="left" vertical="top" wrapText="1"/>
      <protection hidden="1"/>
    </xf>
    <xf numFmtId="0" fontId="4" fillId="8" borderId="6" xfId="28" applyFont="1" applyFill="1" applyBorder="1" applyAlignment="1" applyProtection="1">
      <alignment horizontal="center" vertical="top" wrapText="1"/>
      <protection locked="0" hidden="1"/>
    </xf>
    <xf numFmtId="0" fontId="4" fillId="2" borderId="6" xfId="28" applyFont="1" applyFill="1" applyBorder="1" applyAlignment="1" applyProtection="1">
      <alignment horizontal="center" vertical="top"/>
      <protection locked="0"/>
    </xf>
    <xf numFmtId="0" fontId="9" fillId="0" borderId="6" xfId="28" applyFont="1" applyBorder="1" applyAlignment="1" applyProtection="1">
      <alignment horizontal="center" vertical="center" wrapText="1"/>
      <protection hidden="1"/>
    </xf>
    <xf numFmtId="0" fontId="52" fillId="2" borderId="44" xfId="28" applyFont="1" applyFill="1" applyBorder="1" applyAlignment="1" applyProtection="1">
      <alignment horizontal="left" vertical="center" wrapText="1"/>
      <protection locked="0"/>
    </xf>
    <xf numFmtId="0" fontId="52" fillId="2" borderId="5" xfId="28" applyFont="1" applyFill="1" applyBorder="1" applyAlignment="1" applyProtection="1">
      <alignment horizontal="left" vertical="center" wrapText="1"/>
      <protection locked="0"/>
    </xf>
    <xf numFmtId="0" fontId="52" fillId="2" borderId="45" xfId="28" applyFont="1" applyFill="1" applyBorder="1" applyAlignment="1" applyProtection="1">
      <alignment horizontal="left" vertical="center" wrapText="1"/>
      <protection locked="0"/>
    </xf>
    <xf numFmtId="0" fontId="52" fillId="2" borderId="29" xfId="28" applyFont="1" applyFill="1" applyBorder="1" applyAlignment="1" applyProtection="1">
      <alignment horizontal="left" vertical="center" wrapText="1"/>
      <protection locked="0"/>
    </xf>
    <xf numFmtId="0" fontId="52" fillId="0" borderId="0" xfId="28" applyFont="1" applyAlignment="1" applyProtection="1">
      <alignment horizontal="justify" vertical="top"/>
      <protection hidden="1"/>
    </xf>
    <xf numFmtId="0" fontId="4" fillId="0" borderId="0" xfId="28" applyFont="1" applyAlignment="1" applyProtection="1">
      <alignment horizontal="left" vertical="top"/>
      <protection hidden="1"/>
    </xf>
    <xf numFmtId="0" fontId="7" fillId="0" borderId="0" xfId="28" applyFont="1" applyAlignment="1" applyProtection="1">
      <alignment horizontal="center" vertical="top" wrapText="1"/>
      <protection hidden="1"/>
    </xf>
    <xf numFmtId="0" fontId="4" fillId="0" borderId="0" xfId="28" applyFont="1" applyAlignment="1" applyProtection="1">
      <alignment horizontal="left"/>
      <protection hidden="1"/>
    </xf>
    <xf numFmtId="0" fontId="52" fillId="0" borderId="0" xfId="28" applyFont="1" applyAlignment="1" applyProtection="1">
      <alignment horizontal="left" vertical="top"/>
      <protection hidden="1"/>
    </xf>
    <xf numFmtId="0" fontId="67" fillId="0" borderId="12" xfId="28" applyFont="1" applyBorder="1" applyAlignment="1" applyProtection="1">
      <alignment horizontal="left" vertical="top" wrapText="1"/>
      <protection hidden="1"/>
    </xf>
    <xf numFmtId="0" fontId="67" fillId="0" borderId="3" xfId="28" applyFont="1" applyBorder="1" applyAlignment="1" applyProtection="1">
      <alignment horizontal="left" vertical="top" wrapText="1"/>
      <protection hidden="1"/>
    </xf>
    <xf numFmtId="0" fontId="67" fillId="0" borderId="9" xfId="28" applyFont="1" applyBorder="1" applyAlignment="1" applyProtection="1">
      <alignment horizontal="left" vertical="top" wrapText="1"/>
      <protection hidden="1"/>
    </xf>
    <xf numFmtId="0" fontId="4" fillId="2" borderId="14" xfId="28" applyFont="1" applyFill="1" applyBorder="1" applyAlignment="1" applyProtection="1">
      <alignment horizontal="left" vertical="top" wrapText="1"/>
      <protection hidden="1"/>
    </xf>
    <xf numFmtId="0" fontId="4" fillId="2" borderId="11" xfId="28" applyFont="1" applyFill="1" applyBorder="1" applyAlignment="1" applyProtection="1">
      <alignment horizontal="left" vertical="top" wrapText="1"/>
      <protection hidden="1"/>
    </xf>
    <xf numFmtId="0" fontId="4" fillId="2" borderId="13" xfId="28" applyFont="1" applyFill="1" applyBorder="1" applyAlignment="1" applyProtection="1">
      <alignment horizontal="left" vertical="top" wrapText="1"/>
      <protection hidden="1"/>
    </xf>
    <xf numFmtId="0" fontId="4" fillId="2" borderId="10" xfId="28" applyFont="1" applyFill="1" applyBorder="1" applyAlignment="1" applyProtection="1">
      <alignment horizontal="left" vertical="top" wrapText="1"/>
      <protection hidden="1"/>
    </xf>
    <xf numFmtId="0" fontId="4" fillId="0" borderId="12" xfId="28" applyFont="1" applyBorder="1" applyAlignment="1" applyProtection="1">
      <alignment horizontal="center" vertical="center" wrapText="1"/>
      <protection hidden="1"/>
    </xf>
    <xf numFmtId="0" fontId="4" fillId="0" borderId="3" xfId="28" applyFont="1" applyBorder="1" applyAlignment="1" applyProtection="1">
      <alignment horizontal="center" vertical="center" wrapText="1"/>
      <protection hidden="1"/>
    </xf>
    <xf numFmtId="0" fontId="4" fillId="0" borderId="9" xfId="28" applyFont="1" applyBorder="1" applyAlignment="1" applyProtection="1">
      <alignment horizontal="center" vertical="center" wrapText="1"/>
      <protection hidden="1"/>
    </xf>
    <xf numFmtId="0" fontId="4" fillId="0" borderId="8" xfId="28" applyFont="1" applyBorder="1" applyAlignment="1" applyProtection="1">
      <alignment horizontal="center" vertical="top"/>
      <protection hidden="1"/>
    </xf>
    <xf numFmtId="0" fontId="4" fillId="0" borderId="17" xfId="28" applyFont="1" applyBorder="1" applyAlignment="1" applyProtection="1">
      <alignment horizontal="center" vertical="top"/>
      <protection hidden="1"/>
    </xf>
    <xf numFmtId="0" fontId="4" fillId="0" borderId="16" xfId="28" applyFont="1" applyBorder="1" applyAlignment="1" applyProtection="1">
      <alignment horizontal="center" vertical="top"/>
      <protection hidden="1"/>
    </xf>
    <xf numFmtId="0" fontId="4" fillId="0" borderId="3" xfId="28" applyFont="1" applyBorder="1" applyAlignment="1">
      <alignment horizontal="center" vertical="top" wrapText="1"/>
    </xf>
    <xf numFmtId="0" fontId="4" fillId="0" borderId="9" xfId="28" applyFont="1" applyBorder="1" applyAlignment="1">
      <alignment horizontal="center" vertical="top" wrapText="1"/>
    </xf>
    <xf numFmtId="0" fontId="4" fillId="0" borderId="12" xfId="28" applyFont="1" applyBorder="1" applyAlignment="1">
      <alignment horizontal="center" vertical="top" wrapText="1"/>
    </xf>
    <xf numFmtId="0" fontId="4" fillId="0" borderId="12" xfId="28" applyFont="1" applyBorder="1" applyAlignment="1" applyProtection="1">
      <alignment horizontal="center" vertical="top"/>
      <protection hidden="1"/>
    </xf>
    <xf numFmtId="0" fontId="4" fillId="0" borderId="3" xfId="28" applyFont="1" applyBorder="1" applyAlignment="1" applyProtection="1">
      <alignment horizontal="center" vertical="top"/>
      <protection hidden="1"/>
    </xf>
    <xf numFmtId="0" fontId="4" fillId="0" borderId="9" xfId="28" applyFont="1" applyBorder="1" applyAlignment="1" applyProtection="1">
      <alignment horizontal="center" vertical="top"/>
      <protection hidden="1"/>
    </xf>
    <xf numFmtId="0" fontId="7" fillId="2" borderId="13" xfId="28" applyFont="1" applyFill="1" applyBorder="1" applyAlignment="1" applyProtection="1">
      <alignment horizontal="left" vertical="center" wrapText="1"/>
      <protection hidden="1"/>
    </xf>
    <xf numFmtId="0" fontId="7" fillId="2" borderId="10" xfId="28" applyFont="1" applyFill="1" applyBorder="1" applyAlignment="1" applyProtection="1">
      <alignment horizontal="left" vertical="center" wrapText="1"/>
      <protection hidden="1"/>
    </xf>
    <xf numFmtId="0" fontId="60" fillId="0" borderId="12" xfId="28" applyFont="1" applyBorder="1" applyAlignment="1" applyProtection="1">
      <alignment horizontal="left" vertical="top" wrapText="1"/>
      <protection hidden="1"/>
    </xf>
    <xf numFmtId="0" fontId="60" fillId="0" borderId="3" xfId="28" applyFont="1" applyBorder="1" applyAlignment="1" applyProtection="1">
      <alignment horizontal="left" vertical="top" wrapText="1"/>
      <protection hidden="1"/>
    </xf>
    <xf numFmtId="0" fontId="60" fillId="0" borderId="9" xfId="28" applyFont="1" applyBorder="1" applyAlignment="1" applyProtection="1">
      <alignment horizontal="left" vertical="top" wrapText="1"/>
      <protection hidden="1"/>
    </xf>
    <xf numFmtId="0" fontId="4" fillId="0" borderId="13" xfId="28" applyFont="1" applyBorder="1" applyAlignment="1" applyProtection="1">
      <alignment horizontal="left" vertical="top" wrapText="1"/>
      <protection hidden="1"/>
    </xf>
    <xf numFmtId="0" fontId="4" fillId="0" borderId="10" xfId="28" applyFont="1" applyBorder="1" applyAlignment="1" applyProtection="1">
      <alignment horizontal="left" vertical="top" wrapText="1"/>
      <protection hidden="1"/>
    </xf>
    <xf numFmtId="0" fontId="4" fillId="2" borderId="3" xfId="28" applyFont="1" applyFill="1" applyBorder="1" applyAlignment="1" applyProtection="1">
      <alignment horizontal="center" vertical="top" wrapText="1"/>
      <protection locked="0"/>
    </xf>
    <xf numFmtId="0" fontId="4" fillId="2" borderId="9" xfId="28" applyFont="1" applyFill="1" applyBorder="1" applyAlignment="1" applyProtection="1">
      <alignment horizontal="center" vertical="top" wrapText="1"/>
      <protection locked="0"/>
    </xf>
    <xf numFmtId="0" fontId="4" fillId="0" borderId="12" xfId="0" applyFont="1" applyBorder="1" applyAlignment="1">
      <alignment horizontal="left" vertical="top" wrapText="1"/>
    </xf>
    <xf numFmtId="0" fontId="4" fillId="0" borderId="3" xfId="0" applyFont="1" applyBorder="1" applyAlignment="1">
      <alignment horizontal="left" vertical="top" wrapText="1"/>
    </xf>
    <xf numFmtId="0" fontId="4" fillId="0" borderId="9" xfId="0" applyFont="1" applyBorder="1" applyAlignment="1">
      <alignment horizontal="left" vertical="top" wrapText="1"/>
    </xf>
    <xf numFmtId="0" fontId="4" fillId="0" borderId="0" xfId="28" applyFont="1" applyAlignment="1" applyProtection="1">
      <alignment horizontal="center" vertical="top"/>
      <protection hidden="1"/>
    </xf>
    <xf numFmtId="0" fontId="7" fillId="0" borderId="12" xfId="28" applyFont="1" applyBorder="1" applyAlignment="1" applyProtection="1">
      <alignment horizontal="left" vertical="top"/>
      <protection hidden="1"/>
    </xf>
    <xf numFmtId="0" fontId="7" fillId="0" borderId="3" xfId="28" applyFont="1" applyBorder="1" applyAlignment="1" applyProtection="1">
      <alignment horizontal="left" vertical="top"/>
      <protection hidden="1"/>
    </xf>
    <xf numFmtId="0" fontId="7" fillId="0" borderId="9" xfId="28" applyFont="1" applyBorder="1" applyAlignment="1" applyProtection="1">
      <alignment horizontal="left" vertical="top"/>
      <protection hidden="1"/>
    </xf>
    <xf numFmtId="0" fontId="4" fillId="0" borderId="6" xfId="0" applyFont="1" applyBorder="1" applyAlignment="1">
      <alignment horizontal="right" vertical="top" wrapText="1"/>
    </xf>
    <xf numFmtId="0" fontId="69" fillId="0" borderId="9" xfId="28" applyFont="1" applyBorder="1" applyAlignment="1" applyProtection="1">
      <alignment horizontal="left" vertical="top" wrapText="1"/>
      <protection hidden="1"/>
    </xf>
    <xf numFmtId="0" fontId="4" fillId="0" borderId="15" xfId="28" applyFont="1" applyBorder="1" applyAlignment="1" applyProtection="1">
      <alignment horizontal="left" vertical="top"/>
      <protection hidden="1"/>
    </xf>
    <xf numFmtId="0" fontId="7" fillId="0" borderId="43" xfId="28" applyFont="1" applyBorder="1" applyAlignment="1" applyProtection="1">
      <alignment horizontal="left" vertical="top"/>
      <protection hidden="1"/>
    </xf>
    <xf numFmtId="0" fontId="9" fillId="0" borderId="12" xfId="28" applyFont="1" applyBorder="1" applyAlignment="1" applyProtection="1">
      <alignment horizontal="left" vertical="center" wrapText="1"/>
      <protection hidden="1"/>
    </xf>
    <xf numFmtId="0" fontId="9" fillId="0" borderId="3" xfId="28" applyFont="1" applyBorder="1" applyAlignment="1" applyProtection="1">
      <alignment horizontal="left" vertical="center" wrapText="1"/>
      <protection hidden="1"/>
    </xf>
    <xf numFmtId="0" fontId="9" fillId="0" borderId="9" xfId="28" applyFont="1" applyBorder="1" applyAlignment="1" applyProtection="1">
      <alignment horizontal="left" vertical="center" wrapText="1"/>
      <protection hidden="1"/>
    </xf>
    <xf numFmtId="0" fontId="4" fillId="0" borderId="46" xfId="28" applyFont="1" applyBorder="1" applyAlignment="1" applyProtection="1">
      <alignment horizontal="justify" vertical="top" wrapText="1"/>
      <protection hidden="1"/>
    </xf>
    <xf numFmtId="0" fontId="52" fillId="0" borderId="34" xfId="28" applyFont="1" applyBorder="1" applyAlignment="1" applyProtection="1">
      <alignment horizontal="left" vertical="top" wrapText="1"/>
      <protection hidden="1"/>
    </xf>
    <xf numFmtId="0" fontId="8" fillId="0" borderId="0" xfId="28" applyFont="1" applyAlignment="1" applyProtection="1">
      <alignment horizontal="justify" vertical="top" wrapText="1"/>
      <protection hidden="1"/>
    </xf>
    <xf numFmtId="173" fontId="9" fillId="0" borderId="0" xfId="28" applyNumberFormat="1" applyFont="1" applyAlignment="1" applyProtection="1">
      <alignment horizontal="left" vertical="center" indent="1"/>
      <protection hidden="1"/>
    </xf>
    <xf numFmtId="0" fontId="8" fillId="0" borderId="0" xfId="28" applyFont="1" applyAlignment="1" applyProtection="1">
      <alignment horizontal="left" vertical="center"/>
      <protection hidden="1"/>
    </xf>
    <xf numFmtId="0" fontId="8" fillId="0" borderId="33" xfId="28" applyFont="1" applyBorder="1" applyAlignment="1" applyProtection="1">
      <alignment horizontal="center" vertical="center" wrapText="1"/>
      <protection hidden="1"/>
    </xf>
    <xf numFmtId="0" fontId="8" fillId="0" borderId="34" xfId="28" applyFont="1" applyBorder="1" applyAlignment="1" applyProtection="1">
      <alignment horizontal="center" vertical="center" wrapText="1"/>
      <protection hidden="1"/>
    </xf>
    <xf numFmtId="0" fontId="8" fillId="0" borderId="13" xfId="28" applyFont="1" applyBorder="1" applyAlignment="1" applyProtection="1">
      <alignment horizontal="center" vertical="center" wrapText="1"/>
      <protection hidden="1"/>
    </xf>
    <xf numFmtId="0" fontId="8" fillId="0" borderId="10" xfId="28" applyFont="1" applyBorder="1" applyAlignment="1" applyProtection="1">
      <alignment horizontal="center" vertical="center" wrapText="1"/>
      <protection hidden="1"/>
    </xf>
    <xf numFmtId="0" fontId="8" fillId="0" borderId="14" xfId="28" applyFont="1" applyBorder="1" applyAlignment="1" applyProtection="1">
      <alignment horizontal="center" vertical="center" wrapText="1"/>
      <protection hidden="1"/>
    </xf>
    <xf numFmtId="0" fontId="8" fillId="0" borderId="11" xfId="28" applyFont="1" applyBorder="1" applyAlignment="1" applyProtection="1">
      <alignment horizontal="center" vertical="center" wrapText="1"/>
      <protection hidden="1"/>
    </xf>
    <xf numFmtId="0" fontId="8" fillId="2" borderId="21" xfId="28" applyFont="1" applyFill="1" applyBorder="1" applyAlignment="1" applyProtection="1">
      <alignment horizontal="center" vertical="center" wrapText="1"/>
      <protection locked="0" hidden="1"/>
    </xf>
    <xf numFmtId="0" fontId="8" fillId="2" borderId="18" xfId="28" applyFont="1" applyFill="1" applyBorder="1" applyAlignment="1" applyProtection="1">
      <alignment horizontal="center" vertical="center" wrapText="1"/>
      <protection locked="0" hidden="1"/>
    </xf>
    <xf numFmtId="0" fontId="8" fillId="2" borderId="33" xfId="28" applyFont="1" applyFill="1" applyBorder="1" applyAlignment="1" applyProtection="1">
      <alignment horizontal="center" vertical="top" wrapText="1"/>
      <protection locked="0" hidden="1"/>
    </xf>
    <xf numFmtId="0" fontId="8" fillId="2" borderId="34" xfId="28" applyFont="1" applyFill="1" applyBorder="1" applyAlignment="1" applyProtection="1">
      <alignment horizontal="center" vertical="top"/>
      <protection locked="0" hidden="1"/>
    </xf>
    <xf numFmtId="0" fontId="21" fillId="0" borderId="0" xfId="28" applyFont="1" applyAlignment="1" applyProtection="1">
      <alignment horizontal="justify" vertical="top" wrapText="1"/>
      <protection hidden="1"/>
    </xf>
    <xf numFmtId="0" fontId="8" fillId="0" borderId="33" xfId="28" applyFont="1" applyBorder="1" applyAlignment="1" applyProtection="1">
      <alignment horizontal="center" vertical="top"/>
      <protection hidden="1"/>
    </xf>
    <xf numFmtId="0" fontId="8" fillId="0" borderId="34" xfId="28" applyFont="1" applyBorder="1" applyAlignment="1" applyProtection="1">
      <alignment horizontal="center" vertical="top"/>
      <protection hidden="1"/>
    </xf>
    <xf numFmtId="0" fontId="27" fillId="0" borderId="33" xfId="28" applyFont="1" applyBorder="1" applyAlignment="1" applyProtection="1">
      <alignment horizontal="center" vertical="top" wrapText="1"/>
      <protection hidden="1"/>
    </xf>
    <xf numFmtId="0" fontId="27" fillId="0" borderId="34" xfId="28" applyFont="1" applyBorder="1" applyAlignment="1" applyProtection="1">
      <alignment horizontal="center" vertical="top"/>
      <protection hidden="1"/>
    </xf>
    <xf numFmtId="0" fontId="8" fillId="0" borderId="8" xfId="28" applyFont="1" applyBorder="1" applyAlignment="1" applyProtection="1">
      <alignment horizontal="left" vertical="center" wrapText="1"/>
      <protection hidden="1"/>
    </xf>
    <xf numFmtId="0" fontId="8" fillId="0" borderId="61" xfId="28" applyFont="1" applyBorder="1" applyAlignment="1" applyProtection="1">
      <alignment horizontal="center" vertical="center" wrapText="1"/>
      <protection hidden="1"/>
    </xf>
    <xf numFmtId="0" fontId="8" fillId="0" borderId="62" xfId="28" applyFont="1" applyBorder="1" applyAlignment="1" applyProtection="1">
      <alignment horizontal="center" vertical="center" wrapText="1"/>
      <protection hidden="1"/>
    </xf>
    <xf numFmtId="0" fontId="8" fillId="0" borderId="33" xfId="28" applyFont="1" applyBorder="1" applyAlignment="1" applyProtection="1">
      <alignment horizontal="center" vertical="top" wrapText="1"/>
      <protection hidden="1"/>
    </xf>
    <xf numFmtId="0" fontId="21" fillId="0" borderId="0" xfId="28" applyFont="1" applyAlignment="1">
      <alignment horizontal="justify" vertical="top" wrapText="1"/>
    </xf>
    <xf numFmtId="0" fontId="8" fillId="0" borderId="0" xfId="28" applyFont="1" applyAlignment="1">
      <alignment horizontal="justify" vertical="top" wrapText="1"/>
    </xf>
    <xf numFmtId="0" fontId="8" fillId="0" borderId="6" xfId="28" applyFont="1" applyBorder="1" applyAlignment="1" applyProtection="1">
      <alignment horizontal="center" vertical="top"/>
      <protection hidden="1"/>
    </xf>
    <xf numFmtId="0" fontId="21" fillId="2" borderId="29" xfId="28" applyFont="1" applyFill="1" applyBorder="1" applyAlignment="1" applyProtection="1">
      <alignment horizontal="left" vertical="center" wrapText="1"/>
      <protection locked="0"/>
    </xf>
    <xf numFmtId="0" fontId="21" fillId="0" borderId="0" xfId="28" applyFont="1" applyAlignment="1">
      <alignment horizontal="left" vertical="center" wrapText="1"/>
    </xf>
    <xf numFmtId="0" fontId="21" fillId="0" borderId="0" xfId="28" applyFont="1" applyAlignment="1">
      <alignment horizontal="justify" vertical="top"/>
    </xf>
    <xf numFmtId="0" fontId="21" fillId="0" borderId="0" xfId="28" applyFont="1" applyAlignment="1">
      <alignment horizontal="justify"/>
    </xf>
    <xf numFmtId="0" fontId="8" fillId="0" borderId="0" xfId="28" applyFont="1" applyAlignment="1" applyProtection="1">
      <alignment vertical="top"/>
      <protection hidden="1"/>
    </xf>
    <xf numFmtId="0" fontId="94" fillId="0" borderId="0" xfId="28" applyFont="1" applyAlignment="1">
      <alignment horizontal="left" vertical="top" wrapText="1"/>
    </xf>
    <xf numFmtId="0" fontId="8" fillId="0" borderId="17" xfId="28" applyFont="1" applyBorder="1" applyAlignment="1" applyProtection="1">
      <alignment horizontal="left" vertical="center" wrapText="1"/>
      <protection hidden="1"/>
    </xf>
    <xf numFmtId="0" fontId="8" fillId="0" borderId="37" xfId="28" applyFont="1" applyBorder="1" applyAlignment="1" applyProtection="1">
      <alignment horizontal="left" vertical="center" wrapText="1"/>
      <protection hidden="1"/>
    </xf>
    <xf numFmtId="0" fontId="8" fillId="0" borderId="38" xfId="28" applyFont="1" applyBorder="1" applyAlignment="1" applyProtection="1">
      <alignment horizontal="left" vertical="center" wrapText="1"/>
      <protection hidden="1"/>
    </xf>
    <xf numFmtId="0" fontId="8" fillId="0" borderId="14" xfId="28" applyFont="1" applyBorder="1" applyAlignment="1" applyProtection="1">
      <alignment horizontal="justify" vertical="center" wrapText="1"/>
      <protection hidden="1"/>
    </xf>
    <xf numFmtId="0" fontId="8" fillId="0" borderId="11" xfId="28" applyFont="1" applyBorder="1" applyAlignment="1" applyProtection="1">
      <alignment horizontal="justify" vertical="center" wrapText="1"/>
      <protection hidden="1"/>
    </xf>
    <xf numFmtId="0" fontId="8" fillId="2" borderId="37" xfId="28" applyFont="1" applyFill="1" applyBorder="1" applyAlignment="1" applyProtection="1">
      <alignment horizontal="left" vertical="center" wrapText="1"/>
      <protection locked="0"/>
    </xf>
    <xf numFmtId="0" fontId="8" fillId="2" borderId="38" xfId="28" applyFont="1" applyFill="1" applyBorder="1" applyAlignment="1" applyProtection="1">
      <alignment horizontal="left" vertical="center" wrapText="1"/>
      <protection locked="0"/>
    </xf>
    <xf numFmtId="0" fontId="8" fillId="0" borderId="32" xfId="28" applyFont="1" applyBorder="1" applyAlignment="1" applyProtection="1">
      <alignment horizontal="center" vertical="top"/>
      <protection hidden="1"/>
    </xf>
    <xf numFmtId="0" fontId="8" fillId="0" borderId="51" xfId="28" applyFont="1" applyBorder="1" applyAlignment="1" applyProtection="1">
      <alignment horizontal="center" vertical="top"/>
      <protection hidden="1"/>
    </xf>
    <xf numFmtId="0" fontId="8" fillId="0" borderId="46" xfId="28" applyFont="1" applyBorder="1" applyAlignment="1" applyProtection="1">
      <alignment horizontal="center" vertical="top"/>
      <protection hidden="1"/>
    </xf>
    <xf numFmtId="0" fontId="8" fillId="0" borderId="6" xfId="28" applyFont="1" applyBorder="1" applyAlignment="1" applyProtection="1">
      <alignment horizontal="left" vertical="center" wrapText="1"/>
      <protection hidden="1"/>
    </xf>
    <xf numFmtId="0" fontId="8" fillId="0" borderId="13" xfId="28" applyFont="1" applyBorder="1" applyAlignment="1" applyProtection="1">
      <alignment horizontal="justify" vertical="center" wrapText="1"/>
      <protection hidden="1"/>
    </xf>
    <xf numFmtId="0" fontId="8" fillId="0" borderId="10" xfId="28" applyFont="1" applyBorder="1" applyAlignment="1" applyProtection="1">
      <alignment horizontal="justify" vertical="center" wrapText="1"/>
      <protection hidden="1"/>
    </xf>
    <xf numFmtId="0" fontId="8" fillId="2" borderId="68" xfId="28" applyFont="1" applyFill="1" applyBorder="1" applyAlignment="1" applyProtection="1">
      <alignment horizontal="left" vertical="center" wrapText="1"/>
      <protection locked="0"/>
    </xf>
    <xf numFmtId="0" fontId="8" fillId="2" borderId="69" xfId="28" applyFont="1" applyFill="1" applyBorder="1" applyAlignment="1" applyProtection="1">
      <alignment horizontal="left" vertical="center" wrapText="1"/>
      <protection locked="0"/>
    </xf>
    <xf numFmtId="0" fontId="27" fillId="0" borderId="22" xfId="28" applyFont="1" applyBorder="1" applyAlignment="1" applyProtection="1">
      <alignment vertical="top"/>
      <protection hidden="1"/>
    </xf>
    <xf numFmtId="0" fontId="27" fillId="0" borderId="23" xfId="28" applyFont="1" applyBorder="1" applyAlignment="1" applyProtection="1">
      <alignment vertical="top"/>
      <protection hidden="1"/>
    </xf>
    <xf numFmtId="0" fontId="27" fillId="2" borderId="37" xfId="28" applyFont="1" applyFill="1" applyBorder="1" applyAlignment="1" applyProtection="1">
      <alignment horizontal="left" vertical="center" wrapText="1"/>
      <protection locked="0"/>
    </xf>
    <xf numFmtId="0" fontId="27" fillId="2" borderId="38" xfId="28" applyFont="1" applyFill="1" applyBorder="1" applyAlignment="1" applyProtection="1">
      <alignment horizontal="left" vertical="center" wrapText="1"/>
      <protection locked="0"/>
    </xf>
    <xf numFmtId="0" fontId="27" fillId="2" borderId="45" xfId="28" applyFont="1" applyFill="1" applyBorder="1" applyAlignment="1" applyProtection="1">
      <alignment horizontal="left" vertical="center" wrapText="1"/>
      <protection locked="0"/>
    </xf>
    <xf numFmtId="0" fontId="4" fillId="0" borderId="43" xfId="28" applyFont="1" applyBorder="1" applyAlignment="1" applyProtection="1">
      <alignment horizontal="center" vertical="center"/>
      <protection hidden="1"/>
    </xf>
    <xf numFmtId="0" fontId="27" fillId="0" borderId="19" xfId="28" applyFont="1" applyBorder="1" applyAlignment="1" applyProtection="1">
      <alignment horizontal="left" vertical="center" wrapText="1"/>
      <protection hidden="1"/>
    </xf>
    <xf numFmtId="0" fontId="27" fillId="0" borderId="8" xfId="28" applyFont="1" applyBorder="1" applyAlignment="1" applyProtection="1">
      <alignment horizontal="left" vertical="center" wrapText="1"/>
      <protection hidden="1"/>
    </xf>
    <xf numFmtId="0" fontId="27" fillId="2" borderId="39" xfId="28" applyFont="1" applyFill="1" applyBorder="1" applyAlignment="1" applyProtection="1">
      <alignment horizontal="left" vertical="center" wrapText="1"/>
      <protection locked="0"/>
    </xf>
    <xf numFmtId="0" fontId="27" fillId="2" borderId="40" xfId="28" applyFont="1" applyFill="1" applyBorder="1" applyAlignment="1" applyProtection="1">
      <alignment horizontal="left" vertical="center" wrapText="1"/>
      <protection locked="0"/>
    </xf>
    <xf numFmtId="0" fontId="27" fillId="2" borderId="70" xfId="28" applyFont="1" applyFill="1" applyBorder="1" applyAlignment="1" applyProtection="1">
      <alignment horizontal="left" vertical="center" wrapText="1"/>
      <protection locked="0"/>
    </xf>
    <xf numFmtId="0" fontId="27" fillId="0" borderId="12" xfId="28" applyFont="1" applyBorder="1" applyAlignment="1" applyProtection="1">
      <alignment horizontal="left" vertical="center" wrapText="1"/>
      <protection hidden="1"/>
    </xf>
    <xf numFmtId="0" fontId="27" fillId="0" borderId="3" xfId="28" applyFont="1" applyBorder="1" applyAlignment="1" applyProtection="1">
      <alignment horizontal="left" vertical="center" wrapText="1"/>
      <protection hidden="1"/>
    </xf>
    <xf numFmtId="0" fontId="27" fillId="0" borderId="9" xfId="28" applyFont="1" applyBorder="1" applyAlignment="1" applyProtection="1">
      <alignment horizontal="left" vertical="center" wrapText="1"/>
      <protection hidden="1"/>
    </xf>
    <xf numFmtId="0" fontId="27" fillId="0" borderId="21" xfId="28" applyFont="1" applyBorder="1" applyAlignment="1" applyProtection="1">
      <alignment horizontal="left" vertical="center" wrapText="1"/>
      <protection hidden="1"/>
    </xf>
    <xf numFmtId="0" fontId="27" fillId="0" borderId="18" xfId="28" applyFont="1" applyBorder="1" applyAlignment="1" applyProtection="1">
      <alignment horizontal="left" vertical="center" wrapText="1"/>
      <protection hidden="1"/>
    </xf>
    <xf numFmtId="0" fontId="27" fillId="2" borderId="68" xfId="28" applyFont="1" applyFill="1" applyBorder="1" applyAlignment="1" applyProtection="1">
      <alignment horizontal="left" vertical="center" wrapText="1"/>
      <protection locked="0" hidden="1"/>
    </xf>
    <xf numFmtId="0" fontId="27" fillId="2" borderId="69" xfId="28" applyFont="1" applyFill="1" applyBorder="1" applyAlignment="1" applyProtection="1">
      <alignment horizontal="left" vertical="center" wrapText="1"/>
      <protection locked="0" hidden="1"/>
    </xf>
    <xf numFmtId="0" fontId="27" fillId="2" borderId="71" xfId="28" applyFont="1" applyFill="1" applyBorder="1" applyAlignment="1" applyProtection="1">
      <alignment horizontal="left" vertical="center" wrapText="1"/>
      <protection locked="0" hidden="1"/>
    </xf>
    <xf numFmtId="0" fontId="27" fillId="0" borderId="6" xfId="28" applyFont="1" applyBorder="1" applyAlignment="1" applyProtection="1">
      <alignment horizontal="left" vertical="center" wrapText="1"/>
      <protection hidden="1"/>
    </xf>
    <xf numFmtId="0" fontId="27" fillId="0" borderId="37" xfId="28" applyFont="1" applyBorder="1" applyAlignment="1" applyProtection="1">
      <alignment horizontal="center" vertical="center" wrapText="1"/>
      <protection hidden="1"/>
    </xf>
    <xf numFmtId="0" fontId="27" fillId="0" borderId="38" xfId="28" applyFont="1" applyBorder="1" applyAlignment="1" applyProtection="1">
      <alignment horizontal="center" vertical="center" wrapText="1"/>
      <protection hidden="1"/>
    </xf>
    <xf numFmtId="0" fontId="27" fillId="0" borderId="12" xfId="28" applyFont="1" applyBorder="1" applyAlignment="1" applyProtection="1">
      <alignment horizontal="justify" vertical="center" wrapText="1"/>
      <protection hidden="1"/>
    </xf>
    <xf numFmtId="0" fontId="27" fillId="0" borderId="9" xfId="28" applyFont="1" applyBorder="1" applyAlignment="1" applyProtection="1">
      <alignment horizontal="justify" vertical="center" wrapText="1"/>
      <protection hidden="1"/>
    </xf>
    <xf numFmtId="0" fontId="8" fillId="0" borderId="24" xfId="28" applyFont="1" applyBorder="1" applyAlignment="1" applyProtection="1">
      <alignment horizontal="center" vertical="center" wrapText="1"/>
      <protection locked="0"/>
    </xf>
    <xf numFmtId="0" fontId="8" fillId="0" borderId="26" xfId="28" applyFont="1" applyBorder="1" applyAlignment="1" applyProtection="1">
      <alignment horizontal="center" vertical="center" wrapText="1"/>
      <protection locked="0"/>
    </xf>
    <xf numFmtId="0" fontId="8" fillId="0" borderId="25" xfId="28" applyFont="1" applyBorder="1" applyAlignment="1" applyProtection="1">
      <alignment horizontal="center" vertical="center" wrapText="1"/>
      <protection locked="0"/>
    </xf>
    <xf numFmtId="0" fontId="8" fillId="0" borderId="12" xfId="28" applyFont="1" applyBorder="1" applyAlignment="1" applyProtection="1">
      <alignment horizontal="center" vertical="top"/>
      <protection hidden="1"/>
    </xf>
    <xf numFmtId="0" fontId="8" fillId="0" borderId="3" xfId="28" applyFont="1" applyBorder="1" applyAlignment="1" applyProtection="1">
      <alignment horizontal="center" vertical="top"/>
      <protection hidden="1"/>
    </xf>
    <xf numFmtId="0" fontId="8" fillId="0" borderId="9" xfId="28" applyFont="1" applyBorder="1" applyAlignment="1" applyProtection="1">
      <alignment horizontal="center" vertical="top"/>
      <protection hidden="1"/>
    </xf>
    <xf numFmtId="0" fontId="27" fillId="0" borderId="21" xfId="28" applyFont="1" applyBorder="1" applyAlignment="1" applyProtection="1">
      <alignment horizontal="center" vertical="top" wrapText="1"/>
      <protection hidden="1"/>
    </xf>
    <xf numFmtId="0" fontId="27" fillId="0" borderId="18" xfId="28" applyFont="1" applyBorder="1" applyAlignment="1" applyProtection="1">
      <alignment horizontal="center" vertical="top" wrapText="1"/>
      <protection hidden="1"/>
    </xf>
    <xf numFmtId="0" fontId="8" fillId="0" borderId="37" xfId="28" applyFont="1" applyBorder="1" applyAlignment="1" applyProtection="1">
      <alignment horizontal="center" vertical="center" wrapText="1"/>
      <protection hidden="1"/>
    </xf>
    <xf numFmtId="0" fontId="8" fillId="0" borderId="38" xfId="28" applyFont="1" applyBorder="1" applyAlignment="1" applyProtection="1">
      <alignment horizontal="center" vertical="center" wrapText="1"/>
      <protection hidden="1"/>
    </xf>
    <xf numFmtId="0" fontId="8" fillId="0" borderId="32" xfId="28" applyFont="1" applyBorder="1" applyAlignment="1" applyProtection="1">
      <alignment horizontal="justify" vertical="top" wrapText="1"/>
      <protection hidden="1"/>
    </xf>
    <xf numFmtId="0" fontId="8" fillId="0" borderId="46" xfId="28" applyFont="1" applyBorder="1" applyAlignment="1" applyProtection="1">
      <alignment horizontal="justify" vertical="top" wrapText="1"/>
      <protection hidden="1"/>
    </xf>
    <xf numFmtId="0" fontId="35" fillId="4" borderId="41" xfId="28" applyFont="1" applyFill="1" applyBorder="1" applyAlignment="1" applyProtection="1">
      <alignment horizontal="left" vertical="center" wrapText="1"/>
      <protection locked="0"/>
    </xf>
    <xf numFmtId="0" fontId="35" fillId="4" borderId="42" xfId="28" applyFont="1" applyFill="1" applyBorder="1" applyAlignment="1" applyProtection="1">
      <alignment horizontal="left" vertical="center" wrapText="1"/>
      <protection locked="0"/>
    </xf>
    <xf numFmtId="0" fontId="8" fillId="0" borderId="13" xfId="28" applyFont="1" applyBorder="1" applyAlignment="1" applyProtection="1">
      <alignment horizontal="left" vertical="top" wrapText="1"/>
      <protection hidden="1"/>
    </xf>
    <xf numFmtId="0" fontId="8" fillId="0" borderId="0" xfId="28" applyFont="1" applyAlignment="1" applyProtection="1">
      <alignment horizontal="left" vertical="top" wrapText="1"/>
      <protection hidden="1"/>
    </xf>
    <xf numFmtId="0" fontId="8" fillId="0" borderId="10" xfId="28" applyFont="1" applyBorder="1" applyAlignment="1" applyProtection="1">
      <alignment horizontal="left" vertical="top" wrapText="1"/>
      <protection hidden="1"/>
    </xf>
    <xf numFmtId="0" fontId="8" fillId="2" borderId="45" xfId="28" applyFont="1" applyFill="1" applyBorder="1" applyAlignment="1" applyProtection="1">
      <alignment horizontal="left" vertical="center" wrapText="1"/>
      <protection locked="0"/>
    </xf>
    <xf numFmtId="0" fontId="8" fillId="2" borderId="39" xfId="28" applyFont="1" applyFill="1" applyBorder="1" applyAlignment="1" applyProtection="1">
      <alignment horizontal="left" vertical="center" wrapText="1"/>
      <protection locked="0"/>
    </xf>
    <xf numFmtId="0" fontId="8" fillId="2" borderId="40" xfId="28" applyFont="1" applyFill="1" applyBorder="1" applyAlignment="1" applyProtection="1">
      <alignment horizontal="left" vertical="center" wrapText="1"/>
      <protection locked="0"/>
    </xf>
    <xf numFmtId="0" fontId="8" fillId="2" borderId="70" xfId="28" applyFont="1" applyFill="1" applyBorder="1" applyAlignment="1" applyProtection="1">
      <alignment horizontal="left" vertical="center" wrapText="1"/>
      <protection locked="0"/>
    </xf>
    <xf numFmtId="0" fontId="8" fillId="0" borderId="12" xfId="28" applyFont="1" applyBorder="1" applyAlignment="1" applyProtection="1">
      <alignment horizontal="left" vertical="center" wrapText="1"/>
      <protection hidden="1"/>
    </xf>
    <xf numFmtId="0" fontId="8" fillId="0" borderId="3" xfId="28" applyFont="1" applyBorder="1" applyAlignment="1" applyProtection="1">
      <alignment horizontal="left" vertical="center" wrapText="1"/>
      <protection hidden="1"/>
    </xf>
    <xf numFmtId="0" fontId="8" fillId="0" borderId="9" xfId="28" applyFont="1" applyBorder="1" applyAlignment="1" applyProtection="1">
      <alignment horizontal="left" vertical="center" wrapText="1"/>
      <protection hidden="1"/>
    </xf>
    <xf numFmtId="0" fontId="8" fillId="2" borderId="68" xfId="28" applyFont="1" applyFill="1" applyBorder="1" applyAlignment="1" applyProtection="1">
      <alignment horizontal="left" vertical="center" wrapText="1"/>
      <protection locked="0" hidden="1"/>
    </xf>
    <xf numFmtId="0" fontId="8" fillId="2" borderId="69" xfId="28" applyFont="1" applyFill="1" applyBorder="1" applyAlignment="1" applyProtection="1">
      <alignment horizontal="left" vertical="center" wrapText="1"/>
      <protection locked="0" hidden="1"/>
    </xf>
    <xf numFmtId="0" fontId="8" fillId="2" borderId="71" xfId="28" applyFont="1" applyFill="1" applyBorder="1" applyAlignment="1" applyProtection="1">
      <alignment horizontal="left" vertical="center" wrapText="1"/>
      <protection locked="0" hidden="1"/>
    </xf>
    <xf numFmtId="0" fontId="8" fillId="0" borderId="12" xfId="28" applyFont="1" applyBorder="1" applyAlignment="1" applyProtection="1">
      <alignment horizontal="justify" vertical="center" wrapText="1"/>
      <protection hidden="1"/>
    </xf>
    <xf numFmtId="0" fontId="8" fillId="0" borderId="9" xfId="28" applyFont="1" applyBorder="1" applyAlignment="1" applyProtection="1">
      <alignment horizontal="justify" vertical="center" wrapText="1"/>
      <protection hidden="1"/>
    </xf>
    <xf numFmtId="0" fontId="8" fillId="0" borderId="21" xfId="28" applyFont="1" applyBorder="1" applyAlignment="1" applyProtection="1">
      <alignment horizontal="center" vertical="top" wrapText="1"/>
      <protection hidden="1"/>
    </xf>
    <xf numFmtId="0" fontId="8" fillId="0" borderId="18" xfId="28" applyFont="1" applyBorder="1" applyAlignment="1" applyProtection="1">
      <alignment horizontal="center" vertical="top" wrapText="1"/>
      <protection hidden="1"/>
    </xf>
    <xf numFmtId="0" fontId="8" fillId="0" borderId="15" xfId="28" applyFont="1" applyBorder="1" applyAlignment="1" applyProtection="1">
      <alignment horizontal="center" vertical="top" wrapText="1"/>
      <protection hidden="1"/>
    </xf>
    <xf numFmtId="0" fontId="8" fillId="0" borderId="12" xfId="28" applyFont="1" applyBorder="1" applyAlignment="1" applyProtection="1">
      <alignment horizontal="center" vertical="top" wrapText="1"/>
      <protection hidden="1"/>
    </xf>
    <xf numFmtId="0" fontId="8" fillId="0" borderId="3" xfId="28" applyFont="1" applyBorder="1" applyAlignment="1" applyProtection="1">
      <alignment horizontal="center" vertical="top" wrapText="1"/>
      <protection hidden="1"/>
    </xf>
    <xf numFmtId="0" fontId="8" fillId="0" borderId="9" xfId="28" applyFont="1" applyBorder="1" applyAlignment="1" applyProtection="1">
      <alignment horizontal="center" vertical="top" wrapText="1"/>
      <protection hidden="1"/>
    </xf>
    <xf numFmtId="0" fontId="8" fillId="2" borderId="41" xfId="28" applyFont="1" applyFill="1" applyBorder="1" applyAlignment="1" applyProtection="1">
      <alignment horizontal="left" vertical="center" wrapText="1"/>
      <protection locked="0"/>
    </xf>
    <xf numFmtId="0" fontId="8" fillId="2" borderId="42" xfId="28" applyFont="1" applyFill="1" applyBorder="1" applyAlignment="1" applyProtection="1">
      <alignment horizontal="left" vertical="center" wrapText="1"/>
      <protection locked="0"/>
    </xf>
    <xf numFmtId="0" fontId="8" fillId="0" borderId="12" xfId="28" applyFont="1" applyBorder="1" applyAlignment="1" applyProtection="1">
      <alignment horizontal="justify" vertical="center"/>
      <protection hidden="1"/>
    </xf>
    <xf numFmtId="0" fontId="8" fillId="0" borderId="9" xfId="28" applyFont="1" applyBorder="1" applyAlignment="1" applyProtection="1">
      <alignment horizontal="justify" vertical="center"/>
      <protection hidden="1"/>
    </xf>
    <xf numFmtId="0" fontId="8" fillId="0" borderId="6" xfId="28" applyFont="1" applyBorder="1" applyAlignment="1" applyProtection="1">
      <alignment horizontal="left" vertical="top" wrapText="1"/>
      <protection hidden="1"/>
    </xf>
    <xf numFmtId="0" fontId="8" fillId="2" borderId="6" xfId="28" applyFont="1" applyFill="1" applyBorder="1" applyAlignment="1" applyProtection="1">
      <alignment horizontal="left" vertical="center" wrapText="1"/>
      <protection locked="0"/>
    </xf>
    <xf numFmtId="0" fontId="8" fillId="0" borderId="4" xfId="28" applyFont="1" applyBorder="1" applyAlignment="1" applyProtection="1">
      <alignment horizontal="center" vertical="top" wrapText="1"/>
      <protection hidden="1"/>
    </xf>
    <xf numFmtId="0" fontId="93" fillId="0" borderId="0" xfId="28" applyFont="1" applyAlignment="1">
      <alignment horizontal="justify" vertical="center" wrapText="1"/>
    </xf>
    <xf numFmtId="0" fontId="65" fillId="0" borderId="0" xfId="28" applyFont="1" applyAlignment="1" applyProtection="1">
      <alignment horizontal="left" vertical="top" wrapText="1"/>
      <protection hidden="1"/>
    </xf>
    <xf numFmtId="0" fontId="21" fillId="0" borderId="0" xfId="28" applyFont="1" applyAlignment="1" applyProtection="1">
      <alignment horizontal="left" vertical="top"/>
      <protection hidden="1"/>
    </xf>
    <xf numFmtId="0" fontId="84" fillId="0" borderId="0" xfId="28" applyFont="1" applyAlignment="1">
      <alignment horizontal="justify"/>
    </xf>
    <xf numFmtId="0" fontId="8" fillId="2" borderId="6" xfId="28" applyFont="1" applyFill="1" applyBorder="1" applyAlignment="1" applyProtection="1">
      <alignment vertical="top" wrapText="1"/>
      <protection locked="0"/>
    </xf>
    <xf numFmtId="0" fontId="9" fillId="0" borderId="0" xfId="28" applyFont="1" applyAlignment="1" applyProtection="1">
      <alignment horizontal="left" vertical="top"/>
      <protection hidden="1"/>
    </xf>
    <xf numFmtId="0" fontId="21" fillId="0" borderId="0" xfId="28" applyFont="1" applyAlignment="1" applyProtection="1">
      <alignment vertical="top" wrapText="1"/>
      <protection hidden="1"/>
    </xf>
    <xf numFmtId="0" fontId="21" fillId="0" borderId="0" xfId="28" applyFont="1" applyAlignment="1" applyProtection="1">
      <alignment vertical="top"/>
      <protection hidden="1"/>
    </xf>
    <xf numFmtId="0" fontId="8" fillId="0" borderId="56" xfId="28" applyFont="1" applyBorder="1" applyAlignment="1" applyProtection="1">
      <alignment horizontal="justify" vertical="top" wrapText="1"/>
      <protection hidden="1"/>
    </xf>
    <xf numFmtId="0" fontId="8" fillId="0" borderId="3" xfId="28" applyFont="1" applyBorder="1" applyAlignment="1" applyProtection="1">
      <alignment horizontal="justify" vertical="top" wrapText="1"/>
      <protection hidden="1"/>
    </xf>
    <xf numFmtId="0" fontId="8" fillId="0" borderId="60" xfId="28" applyFont="1" applyBorder="1" applyAlignment="1" applyProtection="1">
      <alignment horizontal="justify" vertical="top" wrapText="1"/>
      <protection hidden="1"/>
    </xf>
    <xf numFmtId="0" fontId="8" fillId="2" borderId="27" xfId="28" applyFont="1" applyFill="1" applyBorder="1" applyAlignment="1" applyProtection="1">
      <alignment horizontal="center" vertical="center"/>
      <protection locked="0"/>
    </xf>
    <xf numFmtId="0" fontId="8" fillId="2" borderId="62" xfId="28" applyFont="1" applyFill="1" applyBorder="1" applyAlignment="1" applyProtection="1">
      <alignment horizontal="center" vertical="center"/>
      <protection locked="0"/>
    </xf>
    <xf numFmtId="0" fontId="8" fillId="0" borderId="63" xfId="28" applyFont="1" applyBorder="1" applyAlignment="1" applyProtection="1">
      <alignment horizontal="left" vertical="top"/>
      <protection hidden="1"/>
    </xf>
    <xf numFmtId="0" fontId="8" fillId="0" borderId="49" xfId="28" applyFont="1" applyBorder="1" applyAlignment="1">
      <alignment horizontal="left" vertical="top"/>
    </xf>
    <xf numFmtId="0" fontId="8" fillId="0" borderId="65" xfId="28" applyFont="1" applyBorder="1" applyAlignment="1">
      <alignment horizontal="left" vertical="top"/>
    </xf>
    <xf numFmtId="0" fontId="8" fillId="0" borderId="64" xfId="28" applyFont="1" applyBorder="1" applyAlignment="1" applyProtection="1">
      <alignment horizontal="justify" vertical="top" wrapText="1"/>
      <protection hidden="1"/>
    </xf>
    <xf numFmtId="0" fontId="8" fillId="0" borderId="15" xfId="28" applyFont="1" applyBorder="1" applyAlignment="1" applyProtection="1">
      <alignment horizontal="justify" vertical="top" wrapText="1"/>
      <protection hidden="1"/>
    </xf>
    <xf numFmtId="0" fontId="8" fillId="0" borderId="57" xfId="28" applyFont="1" applyBorder="1" applyAlignment="1" applyProtection="1">
      <alignment horizontal="justify" vertical="top" wrapText="1"/>
      <protection hidden="1"/>
    </xf>
    <xf numFmtId="0" fontId="8" fillId="0" borderId="67" xfId="28" applyFont="1" applyBorder="1" applyAlignment="1">
      <alignment horizontal="justify" vertical="top" wrapText="1"/>
    </xf>
    <xf numFmtId="0" fontId="8" fillId="0" borderId="58" xfId="28" applyFont="1" applyBorder="1" applyAlignment="1">
      <alignment horizontal="justify" vertical="top" wrapText="1"/>
    </xf>
    <xf numFmtId="0" fontId="8" fillId="0" borderId="66" xfId="28" applyFont="1" applyBorder="1" applyAlignment="1">
      <alignment horizontal="justify" vertical="top" wrapText="1"/>
    </xf>
    <xf numFmtId="0" fontId="8" fillId="0" borderId="4" xfId="28" applyFont="1" applyBorder="1" applyAlignment="1">
      <alignment horizontal="justify" vertical="top" wrapText="1"/>
    </xf>
    <xf numFmtId="0" fontId="8" fillId="0" borderId="59" xfId="28" applyFont="1" applyBorder="1" applyAlignment="1">
      <alignment horizontal="justify" vertical="top" wrapText="1"/>
    </xf>
    <xf numFmtId="0" fontId="8" fillId="9" borderId="27" xfId="28" applyFont="1" applyFill="1" applyBorder="1" applyAlignment="1" applyProtection="1">
      <alignment horizontal="center" vertical="center"/>
      <protection locked="0"/>
    </xf>
    <xf numFmtId="0" fontId="8" fillId="9" borderId="62" xfId="28" applyFont="1" applyFill="1" applyBorder="1" applyAlignment="1" applyProtection="1">
      <alignment horizontal="center" vertical="center"/>
      <protection locked="0"/>
    </xf>
    <xf numFmtId="0" fontId="8" fillId="0" borderId="65" xfId="28" applyFont="1" applyBorder="1" applyAlignment="1" applyProtection="1">
      <alignment horizontal="left" vertical="top"/>
      <protection hidden="1"/>
    </xf>
    <xf numFmtId="0" fontId="79" fillId="0" borderId="64" xfId="28" applyFont="1" applyBorder="1" applyAlignment="1" applyProtection="1">
      <alignment horizontal="left" vertical="top" wrapText="1"/>
      <protection hidden="1"/>
    </xf>
    <xf numFmtId="0" fontId="79" fillId="0" borderId="15" xfId="28" applyFont="1" applyBorder="1" applyAlignment="1" applyProtection="1">
      <alignment horizontal="left" vertical="top" wrapText="1"/>
      <protection hidden="1"/>
    </xf>
    <xf numFmtId="0" fontId="79" fillId="0" borderId="57" xfId="28" applyFont="1" applyBorder="1" applyAlignment="1" applyProtection="1">
      <alignment horizontal="left" vertical="top" wrapText="1"/>
      <protection hidden="1"/>
    </xf>
    <xf numFmtId="0" fontId="79" fillId="0" borderId="66" xfId="28" applyFont="1" applyBorder="1" applyAlignment="1" applyProtection="1">
      <alignment horizontal="left" vertical="top" wrapText="1"/>
      <protection hidden="1"/>
    </xf>
    <xf numFmtId="0" fontId="79" fillId="0" borderId="4" xfId="28" applyFont="1" applyBorder="1" applyAlignment="1" applyProtection="1">
      <alignment horizontal="left" vertical="top" wrapText="1"/>
      <protection hidden="1"/>
    </xf>
    <xf numFmtId="0" fontId="79" fillId="0" borderId="59" xfId="28" applyFont="1" applyBorder="1" applyAlignment="1" applyProtection="1">
      <alignment horizontal="left" vertical="top" wrapText="1"/>
      <protection hidden="1"/>
    </xf>
    <xf numFmtId="0" fontId="8" fillId="2" borderId="28" xfId="28" applyFont="1" applyFill="1" applyBorder="1" applyAlignment="1" applyProtection="1">
      <alignment horizontal="left" vertical="top" wrapText="1"/>
      <protection locked="0"/>
    </xf>
    <xf numFmtId="0" fontId="8" fillId="2" borderId="36" xfId="28" applyFont="1" applyFill="1" applyBorder="1" applyAlignment="1" applyProtection="1">
      <alignment horizontal="left" vertical="top" wrapText="1"/>
      <protection locked="0"/>
    </xf>
    <xf numFmtId="0" fontId="9" fillId="0" borderId="0" xfId="28" applyFont="1" applyProtection="1">
      <protection hidden="1"/>
    </xf>
    <xf numFmtId="0" fontId="65" fillId="0" borderId="0" xfId="28" applyFont="1" applyProtection="1">
      <protection hidden="1"/>
    </xf>
    <xf numFmtId="0" fontId="84" fillId="0" borderId="0" xfId="28" applyFont="1" applyAlignment="1">
      <alignment horizontal="justify" vertical="top" wrapText="1"/>
    </xf>
    <xf numFmtId="0" fontId="84" fillId="0" borderId="0" xfId="28" applyFont="1" applyAlignment="1">
      <alignment horizontal="justify" vertical="top"/>
    </xf>
    <xf numFmtId="0" fontId="65" fillId="0" borderId="0" xfId="28" applyFont="1" applyAlignment="1" applyProtection="1">
      <alignment vertical="top" wrapText="1"/>
      <protection hidden="1"/>
    </xf>
    <xf numFmtId="0" fontId="8" fillId="0" borderId="12" xfId="28" applyFont="1" applyBorder="1" applyAlignment="1" applyProtection="1">
      <alignment vertical="center" wrapText="1"/>
      <protection hidden="1"/>
    </xf>
    <xf numFmtId="0" fontId="8" fillId="0" borderId="3" xfId="28" applyFont="1" applyBorder="1" applyAlignment="1" applyProtection="1">
      <alignment vertical="center" wrapText="1"/>
      <protection hidden="1"/>
    </xf>
    <xf numFmtId="0" fontId="8" fillId="2" borderId="56" xfId="28" applyFont="1" applyFill="1" applyBorder="1" applyAlignment="1" applyProtection="1">
      <alignment vertical="top"/>
      <protection locked="0"/>
    </xf>
    <xf numFmtId="0" fontId="8" fillId="2" borderId="9" xfId="28" applyFont="1" applyFill="1" applyBorder="1" applyAlignment="1" applyProtection="1">
      <alignment vertical="top"/>
      <protection locked="0"/>
    </xf>
    <xf numFmtId="0" fontId="8" fillId="0" borderId="12" xfId="28" applyFont="1" applyBorder="1" applyAlignment="1" applyProtection="1">
      <alignment vertical="top" wrapText="1"/>
      <protection hidden="1"/>
    </xf>
    <xf numFmtId="0" fontId="8" fillId="0" borderId="3" xfId="28" applyFont="1" applyBorder="1" applyAlignment="1" applyProtection="1">
      <alignment vertical="top" wrapText="1"/>
      <protection hidden="1"/>
    </xf>
    <xf numFmtId="0" fontId="8" fillId="2" borderId="56" xfId="28" applyFont="1" applyFill="1" applyBorder="1" applyAlignment="1" applyProtection="1">
      <alignment vertical="top" wrapText="1"/>
      <protection locked="0"/>
    </xf>
    <xf numFmtId="0" fontId="8" fillId="2" borderId="9" xfId="28" applyFont="1" applyFill="1" applyBorder="1" applyAlignment="1" applyProtection="1">
      <alignment vertical="top" wrapText="1"/>
      <protection locked="0"/>
    </xf>
    <xf numFmtId="0" fontId="8" fillId="0" borderId="22" xfId="28" applyFont="1" applyBorder="1" applyAlignment="1">
      <alignment vertical="center" wrapText="1"/>
    </xf>
    <xf numFmtId="0" fontId="8" fillId="0" borderId="5" xfId="28" applyFont="1" applyBorder="1" applyAlignment="1">
      <alignment vertical="center" wrapText="1"/>
    </xf>
    <xf numFmtId="0" fontId="8" fillId="0" borderId="32" xfId="28" applyFont="1" applyBorder="1" applyAlignment="1">
      <alignment vertical="center" wrapText="1"/>
    </xf>
    <xf numFmtId="0" fontId="8" fillId="0" borderId="51" xfId="28" applyFont="1" applyBorder="1" applyAlignment="1">
      <alignment vertical="center" wrapText="1"/>
    </xf>
    <xf numFmtId="0" fontId="8" fillId="2" borderId="56" xfId="28" applyFont="1" applyFill="1" applyBorder="1" applyAlignment="1" applyProtection="1">
      <alignment vertical="center"/>
      <protection locked="0"/>
    </xf>
    <xf numFmtId="0" fontId="8" fillId="2" borderId="9" xfId="28" applyFont="1" applyFill="1" applyBorder="1" applyAlignment="1" applyProtection="1">
      <alignment vertical="center"/>
      <protection locked="0"/>
    </xf>
    <xf numFmtId="0" fontId="8" fillId="0" borderId="3" xfId="28" applyFont="1" applyBorder="1" applyAlignment="1" applyProtection="1">
      <alignment horizontal="justify" vertical="center" wrapText="1"/>
      <protection hidden="1"/>
    </xf>
    <xf numFmtId="0" fontId="8" fillId="0" borderId="60" xfId="28" applyFont="1" applyBorder="1" applyAlignment="1" applyProtection="1">
      <alignment horizontal="justify" vertical="center" wrapText="1"/>
      <protection hidden="1"/>
    </xf>
    <xf numFmtId="0" fontId="8" fillId="0" borderId="6" xfId="28" applyFont="1" applyBorder="1" applyAlignment="1">
      <alignment horizontal="justify" vertical="center" wrapText="1"/>
    </xf>
    <xf numFmtId="0" fontId="4" fillId="0" borderId="0" xfId="28" applyFont="1" applyAlignment="1" applyProtection="1">
      <alignment horizontal="right" vertical="top" indent="1"/>
      <protection hidden="1"/>
    </xf>
    <xf numFmtId="0" fontId="8" fillId="0" borderId="33" xfId="28" applyFont="1" applyBorder="1" applyAlignment="1" applyProtection="1">
      <alignment vertical="top" wrapText="1"/>
      <protection hidden="1"/>
    </xf>
    <xf numFmtId="0" fontId="8" fillId="0" borderId="15" xfId="28" applyFont="1" applyBorder="1" applyAlignment="1" applyProtection="1">
      <alignment vertical="top" wrapText="1"/>
      <protection hidden="1"/>
    </xf>
    <xf numFmtId="0" fontId="8" fillId="0" borderId="47" xfId="28" applyFont="1" applyBorder="1" applyAlignment="1">
      <alignment vertical="center" wrapText="1"/>
    </xf>
    <xf numFmtId="0" fontId="8" fillId="0" borderId="43" xfId="28" applyFont="1" applyBorder="1" applyAlignment="1">
      <alignment vertical="center" wrapText="1"/>
    </xf>
    <xf numFmtId="0" fontId="8" fillId="0" borderId="33" xfId="28" applyFont="1" applyBorder="1" applyAlignment="1" applyProtection="1">
      <alignment horizontal="justify" vertical="top" wrapText="1"/>
      <protection hidden="1"/>
    </xf>
    <xf numFmtId="0" fontId="8" fillId="0" borderId="13" xfId="28" applyFont="1" applyBorder="1" applyAlignment="1">
      <alignment horizontal="justify" vertical="top" wrapText="1"/>
    </xf>
    <xf numFmtId="0" fontId="8" fillId="0" borderId="14" xfId="28" applyFont="1" applyBorder="1" applyAlignment="1">
      <alignment horizontal="justify" vertical="top" wrapText="1"/>
    </xf>
    <xf numFmtId="0" fontId="8" fillId="0" borderId="6" xfId="28" applyFont="1" applyBorder="1" applyAlignment="1" applyProtection="1">
      <alignment horizontal="justify" vertical="top" wrapText="1"/>
      <protection hidden="1"/>
    </xf>
    <xf numFmtId="0" fontId="8" fillId="2" borderId="44" xfId="28" applyFont="1" applyFill="1" applyBorder="1" applyAlignment="1" applyProtection="1">
      <alignment vertical="center" wrapText="1"/>
      <protection locked="0"/>
    </xf>
    <xf numFmtId="0" fontId="8" fillId="2" borderId="23" xfId="28" applyFont="1" applyFill="1" applyBorder="1" applyAlignment="1" applyProtection="1">
      <alignment vertical="center" wrapText="1"/>
      <protection locked="0"/>
    </xf>
    <xf numFmtId="0" fontId="8" fillId="2" borderId="55" xfId="28" applyFont="1" applyFill="1" applyBorder="1" applyAlignment="1" applyProtection="1">
      <alignment vertical="center" wrapText="1"/>
      <protection locked="0"/>
    </xf>
    <xf numFmtId="0" fontId="8" fillId="2" borderId="46" xfId="28" applyFont="1" applyFill="1" applyBorder="1" applyAlignment="1" applyProtection="1">
      <alignment vertical="center" wrapText="1"/>
      <protection locked="0"/>
    </xf>
    <xf numFmtId="0" fontId="4" fillId="0" borderId="0" xfId="28" applyFont="1" applyAlignment="1" applyProtection="1">
      <alignment horizontal="right" vertical="top"/>
      <protection hidden="1"/>
    </xf>
    <xf numFmtId="0" fontId="8" fillId="0" borderId="33" xfId="28" applyFont="1" applyBorder="1" applyAlignment="1" applyProtection="1">
      <alignment horizontal="left" vertical="top" wrapText="1"/>
      <protection hidden="1"/>
    </xf>
    <xf numFmtId="0" fontId="8" fillId="0" borderId="15" xfId="28" applyFont="1" applyBorder="1" applyAlignment="1" applyProtection="1">
      <alignment horizontal="left" vertical="top" wrapText="1"/>
      <protection hidden="1"/>
    </xf>
    <xf numFmtId="0" fontId="8" fillId="2" borderId="52" xfId="28" applyFont="1" applyFill="1" applyBorder="1" applyAlignment="1" applyProtection="1">
      <alignment horizontal="left" vertical="center" wrapText="1"/>
      <protection locked="0"/>
    </xf>
    <xf numFmtId="0" fontId="8" fillId="2" borderId="18" xfId="28" applyFont="1" applyFill="1" applyBorder="1" applyAlignment="1" applyProtection="1">
      <alignment horizontal="left" vertical="center" wrapText="1"/>
      <protection locked="0"/>
    </xf>
    <xf numFmtId="0" fontId="8" fillId="2" borderId="44" xfId="28" applyFont="1" applyFill="1" applyBorder="1" applyAlignment="1" applyProtection="1">
      <alignment horizontal="left" vertical="center" wrapText="1"/>
      <protection locked="0"/>
    </xf>
    <xf numFmtId="0" fontId="8" fillId="2" borderId="23" xfId="28" applyFont="1" applyFill="1" applyBorder="1" applyAlignment="1" applyProtection="1">
      <alignment horizontal="left" vertical="center" wrapText="1"/>
      <protection locked="0"/>
    </xf>
    <xf numFmtId="0" fontId="8" fillId="0" borderId="12" xfId="28" applyFont="1" applyBorder="1" applyAlignment="1" applyProtection="1">
      <alignment horizontal="left"/>
      <protection hidden="1"/>
    </xf>
    <xf numFmtId="0" fontId="8" fillId="0" borderId="3" xfId="28" applyFont="1" applyBorder="1" applyAlignment="1" applyProtection="1">
      <alignment horizontal="left"/>
      <protection hidden="1"/>
    </xf>
    <xf numFmtId="0" fontId="8" fillId="2" borderId="56" xfId="28" applyFont="1" applyFill="1" applyBorder="1" applyAlignment="1" applyProtection="1">
      <alignment vertical="center" wrapText="1"/>
      <protection locked="0"/>
    </xf>
    <xf numFmtId="0" fontId="8" fillId="2" borderId="9" xfId="28" applyFont="1" applyFill="1" applyBorder="1" applyAlignment="1" applyProtection="1">
      <alignment vertical="center" wrapText="1"/>
      <protection locked="0"/>
    </xf>
    <xf numFmtId="0" fontId="8" fillId="0" borderId="12" xfId="28" applyFont="1" applyBorder="1" applyAlignment="1" applyProtection="1">
      <alignment horizontal="left" vertical="top" wrapText="1"/>
      <protection hidden="1"/>
    </xf>
    <xf numFmtId="0" fontId="8" fillId="0" borderId="3" xfId="28" applyFont="1" applyBorder="1" applyAlignment="1" applyProtection="1">
      <alignment horizontal="left" vertical="top" wrapText="1"/>
      <protection hidden="1"/>
    </xf>
    <xf numFmtId="0" fontId="8" fillId="0" borderId="47" xfId="28" applyFont="1" applyBorder="1" applyAlignment="1" applyProtection="1">
      <alignment vertical="center" wrapText="1"/>
      <protection hidden="1"/>
    </xf>
    <xf numFmtId="0" fontId="8" fillId="0" borderId="43" xfId="28" applyFont="1" applyBorder="1" applyAlignment="1" applyProtection="1">
      <alignment vertical="center" wrapText="1"/>
      <protection hidden="1"/>
    </xf>
    <xf numFmtId="0" fontId="8" fillId="0" borderId="44" xfId="28" applyFont="1" applyBorder="1" applyAlignment="1" applyProtection="1">
      <alignment horizontal="left" vertical="center" wrapText="1"/>
      <protection hidden="1"/>
    </xf>
    <xf numFmtId="0" fontId="8" fillId="0" borderId="23" xfId="28" applyFont="1" applyBorder="1" applyAlignment="1" applyProtection="1">
      <alignment horizontal="left" vertical="center" wrapText="1"/>
      <protection hidden="1"/>
    </xf>
    <xf numFmtId="0" fontId="8" fillId="0" borderId="32" xfId="28" applyFont="1" applyBorder="1" applyAlignment="1" applyProtection="1">
      <alignment vertical="center" wrapText="1"/>
      <protection hidden="1"/>
    </xf>
    <xf numFmtId="0" fontId="8" fillId="0" borderId="51" xfId="28" applyFont="1" applyBorder="1" applyAlignment="1" applyProtection="1">
      <alignment vertical="center" wrapText="1"/>
      <protection hidden="1"/>
    </xf>
    <xf numFmtId="0" fontId="8" fillId="0" borderId="55" xfId="28" applyFont="1" applyBorder="1" applyAlignment="1" applyProtection="1">
      <alignment horizontal="left" vertical="center" wrapText="1"/>
      <protection hidden="1"/>
    </xf>
    <xf numFmtId="0" fontId="8" fillId="0" borderId="46" xfId="28" applyFont="1" applyBorder="1" applyAlignment="1" applyProtection="1">
      <alignment horizontal="left" vertical="center" wrapText="1"/>
      <protection hidden="1"/>
    </xf>
    <xf numFmtId="0" fontId="8" fillId="0" borderId="24" xfId="28" applyFont="1" applyBorder="1" applyAlignment="1" applyProtection="1">
      <alignment vertical="center" wrapText="1"/>
      <protection hidden="1"/>
    </xf>
    <xf numFmtId="0" fontId="8" fillId="0" borderId="26" xfId="28" applyFont="1" applyBorder="1" applyAlignment="1" applyProtection="1">
      <alignment vertical="center" wrapText="1"/>
      <protection hidden="1"/>
    </xf>
    <xf numFmtId="0" fontId="8" fillId="0" borderId="13" xfId="28" applyFont="1" applyBorder="1" applyAlignment="1" applyProtection="1">
      <alignment vertical="center" wrapText="1"/>
      <protection hidden="1"/>
    </xf>
    <xf numFmtId="0" fontId="8" fillId="0" borderId="0" xfId="28" applyFont="1" applyAlignment="1" applyProtection="1">
      <alignment vertical="center" wrapText="1"/>
      <protection hidden="1"/>
    </xf>
    <xf numFmtId="0" fontId="8" fillId="0" borderId="21" xfId="28" applyFont="1" applyBorder="1" applyAlignment="1" applyProtection="1">
      <alignment vertical="center" wrapText="1"/>
      <protection hidden="1"/>
    </xf>
    <xf numFmtId="0" fontId="8" fillId="0" borderId="54" xfId="28" applyFont="1" applyBorder="1" applyAlignment="1" applyProtection="1">
      <alignment vertical="center" wrapText="1"/>
      <protection hidden="1"/>
    </xf>
    <xf numFmtId="0" fontId="8" fillId="2" borderId="52" xfId="28" applyFont="1" applyFill="1" applyBorder="1" applyAlignment="1" applyProtection="1">
      <alignment vertical="top" wrapText="1"/>
      <protection locked="0"/>
    </xf>
    <xf numFmtId="0" fontId="8" fillId="2" borderId="18" xfId="28" applyFont="1" applyFill="1" applyBorder="1" applyAlignment="1" applyProtection="1">
      <alignment vertical="top" wrapText="1"/>
      <protection locked="0"/>
    </xf>
    <xf numFmtId="0" fontId="8" fillId="0" borderId="0" xfId="28" applyFont="1" applyAlignment="1" applyProtection="1">
      <alignment horizontal="center" vertical="top"/>
      <protection hidden="1"/>
    </xf>
    <xf numFmtId="0" fontId="1" fillId="0" borderId="0" xfId="28" applyAlignment="1" applyProtection="1">
      <alignment horizontal="center" vertical="top"/>
      <protection hidden="1"/>
    </xf>
    <xf numFmtId="0" fontId="1" fillId="0" borderId="0" xfId="28" applyAlignment="1" applyProtection="1">
      <alignment horizontal="center"/>
      <protection hidden="1"/>
    </xf>
    <xf numFmtId="0" fontId="4" fillId="0" borderId="0" xfId="28" applyFont="1" applyAlignment="1" applyProtection="1">
      <alignment horizontal="left" vertical="top" indent="5"/>
      <protection hidden="1"/>
    </xf>
    <xf numFmtId="0" fontId="89" fillId="0" borderId="0" xfId="28" applyFont="1" applyAlignment="1" applyProtection="1">
      <alignment horizontal="left" vertical="top" wrapText="1"/>
      <protection hidden="1"/>
    </xf>
    <xf numFmtId="0" fontId="60" fillId="0" borderId="0" xfId="28" applyFont="1" applyProtection="1">
      <protection hidden="1"/>
    </xf>
    <xf numFmtId="0" fontId="60" fillId="0" borderId="0" xfId="28" applyFont="1" applyAlignment="1" applyProtection="1">
      <alignment vertical="center" wrapText="1"/>
      <protection hidden="1"/>
    </xf>
    <xf numFmtId="0" fontId="95" fillId="0" borderId="0" xfId="28" applyFont="1" applyAlignment="1" applyProtection="1">
      <alignment horizontal="left" vertical="top" wrapText="1"/>
      <protection hidden="1"/>
    </xf>
    <xf numFmtId="0" fontId="89" fillId="0" borderId="0" xfId="28" quotePrefix="1" applyFont="1" applyAlignment="1" applyProtection="1">
      <alignment horizontal="left" vertical="top" wrapText="1"/>
      <protection hidden="1"/>
    </xf>
    <xf numFmtId="0" fontId="86" fillId="0" borderId="0" xfId="28" applyFont="1" applyAlignment="1" applyProtection="1">
      <alignment horizontal="justify" vertical="center" wrapText="1"/>
      <protection hidden="1"/>
    </xf>
    <xf numFmtId="0" fontId="1" fillId="2" borderId="41" xfId="28" applyFill="1" applyBorder="1" applyAlignment="1" applyProtection="1">
      <alignment horizontal="left" vertical="center" wrapText="1"/>
      <protection locked="0"/>
    </xf>
    <xf numFmtId="0" fontId="1" fillId="2" borderId="30" xfId="28" applyFill="1" applyBorder="1" applyAlignment="1" applyProtection="1">
      <alignment horizontal="left" vertical="center" wrapText="1"/>
      <protection locked="0"/>
    </xf>
    <xf numFmtId="0" fontId="86" fillId="0" borderId="0" xfId="28" applyFont="1" applyAlignment="1" applyProtection="1">
      <alignment vertical="center" wrapText="1"/>
      <protection hidden="1"/>
    </xf>
    <xf numFmtId="0" fontId="23" fillId="0" borderId="0" xfId="28" applyFont="1" applyAlignment="1" applyProtection="1">
      <alignment vertical="top"/>
      <protection hidden="1"/>
    </xf>
    <xf numFmtId="0" fontId="7" fillId="0" borderId="0" xfId="28" applyFont="1" applyProtection="1">
      <protection hidden="1"/>
    </xf>
    <xf numFmtId="0" fontId="1" fillId="2" borderId="45" xfId="28" applyFill="1" applyBorder="1" applyAlignment="1" applyProtection="1">
      <alignment horizontal="left" vertical="center" wrapText="1"/>
      <protection locked="0"/>
    </xf>
    <xf numFmtId="0" fontId="1" fillId="2" borderId="29" xfId="28" applyFill="1" applyBorder="1" applyAlignment="1" applyProtection="1">
      <alignment horizontal="left" vertical="center" wrapText="1"/>
      <protection locked="0"/>
    </xf>
    <xf numFmtId="0" fontId="1" fillId="0" borderId="0" xfId="28" applyAlignment="1" applyProtection="1">
      <alignment horizontal="center" vertical="top" wrapText="1"/>
      <protection hidden="1"/>
    </xf>
    <xf numFmtId="0" fontId="4" fillId="0" borderId="0" xfId="28" applyFont="1" applyProtection="1">
      <protection hidden="1"/>
    </xf>
    <xf numFmtId="0" fontId="4" fillId="0" borderId="0" xfId="28" applyFont="1" applyAlignment="1" applyProtection="1">
      <alignment horizontal="justify" vertical="center" wrapText="1"/>
      <protection hidden="1"/>
    </xf>
    <xf numFmtId="0" fontId="4" fillId="0" borderId="6" xfId="28" applyFont="1" applyBorder="1" applyAlignment="1" applyProtection="1">
      <alignment horizontal="center" vertical="top"/>
      <protection hidden="1"/>
    </xf>
    <xf numFmtId="0" fontId="9" fillId="0" borderId="0" xfId="28" applyFont="1" applyAlignment="1" applyProtection="1">
      <alignment horizontal="left" vertical="center" wrapText="1"/>
      <protection hidden="1"/>
    </xf>
    <xf numFmtId="0" fontId="7" fillId="0" borderId="0" xfId="28" applyFont="1" applyAlignment="1" applyProtection="1">
      <alignment horizontal="center"/>
      <protection hidden="1"/>
    </xf>
    <xf numFmtId="0" fontId="4" fillId="0" borderId="0" xfId="28" applyFont="1" applyAlignment="1" applyProtection="1">
      <alignment horizontal="left" wrapText="1"/>
      <protection hidden="1"/>
    </xf>
    <xf numFmtId="0" fontId="10" fillId="15" borderId="0" xfId="28" applyFont="1" applyFill="1" applyAlignment="1" applyProtection="1">
      <alignment horizontal="justify" vertical="center" wrapText="1"/>
      <protection hidden="1"/>
    </xf>
    <xf numFmtId="0" fontId="9" fillId="0" borderId="0" xfId="28" applyFont="1" applyAlignment="1" applyProtection="1">
      <alignment horizontal="center" vertical="center"/>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justify" vertical="top" wrapText="1"/>
      <protection hidden="1"/>
    </xf>
    <xf numFmtId="0" fontId="4" fillId="0" borderId="0" xfId="0" applyFont="1" applyAlignment="1" applyProtection="1">
      <alignment horizontal="justify" vertical="center"/>
      <protection hidden="1"/>
    </xf>
    <xf numFmtId="0" fontId="4" fillId="2" borderId="5" xfId="0" applyFont="1" applyFill="1" applyBorder="1" applyAlignment="1" applyProtection="1">
      <alignment horizontal="justify" vertical="center" wrapText="1"/>
      <protection locked="0"/>
    </xf>
    <xf numFmtId="0" fontId="63" fillId="0" borderId="33" xfId="28" applyFont="1" applyBorder="1" applyAlignment="1" applyProtection="1">
      <alignment horizontal="left" vertical="top" wrapText="1"/>
      <protection hidden="1"/>
    </xf>
    <xf numFmtId="0" fontId="63" fillId="0" borderId="15" xfId="28" applyFont="1" applyBorder="1" applyAlignment="1" applyProtection="1">
      <alignment horizontal="left" vertical="top" wrapText="1"/>
      <protection hidden="1"/>
    </xf>
    <xf numFmtId="0" fontId="63" fillId="0" borderId="34" xfId="28" applyFont="1" applyBorder="1" applyAlignment="1" applyProtection="1">
      <alignment horizontal="left" vertical="top" wrapText="1"/>
      <protection hidden="1"/>
    </xf>
    <xf numFmtId="0" fontId="63" fillId="0" borderId="13" xfId="28" applyFont="1" applyBorder="1" applyAlignment="1" applyProtection="1">
      <alignment horizontal="left" vertical="top" wrapText="1"/>
      <protection hidden="1"/>
    </xf>
    <xf numFmtId="0" fontId="63" fillId="0" borderId="0" xfId="28" applyFont="1" applyAlignment="1" applyProtection="1">
      <alignment horizontal="left" vertical="top" wrapText="1"/>
      <protection hidden="1"/>
    </xf>
    <xf numFmtId="0" fontId="63" fillId="0" borderId="10" xfId="28" applyFont="1" applyBorder="1" applyAlignment="1" applyProtection="1">
      <alignment horizontal="left" vertical="top" wrapText="1"/>
      <protection hidden="1"/>
    </xf>
    <xf numFmtId="0" fontId="63" fillId="0" borderId="0" xfId="28" applyFont="1" applyAlignment="1" applyProtection="1">
      <alignment horizontal="justify" vertical="center"/>
      <protection hidden="1"/>
    </xf>
    <xf numFmtId="0" fontId="64" fillId="0" borderId="8" xfId="28" applyFont="1" applyBorder="1" applyAlignment="1" applyProtection="1">
      <alignment horizontal="center" vertical="center" wrapText="1"/>
      <protection hidden="1"/>
    </xf>
    <xf numFmtId="0" fontId="64" fillId="0" borderId="16" xfId="28" applyFont="1" applyBorder="1" applyAlignment="1" applyProtection="1">
      <alignment horizontal="center" vertical="center" wrapText="1"/>
      <protection hidden="1"/>
    </xf>
    <xf numFmtId="0" fontId="64" fillId="0" borderId="12" xfId="28" applyFont="1" applyBorder="1" applyAlignment="1" applyProtection="1">
      <alignment horizontal="center" vertical="center" wrapText="1"/>
      <protection hidden="1"/>
    </xf>
    <xf numFmtId="0" fontId="64" fillId="0" borderId="9" xfId="28" applyFont="1" applyBorder="1" applyAlignment="1" applyProtection="1">
      <alignment horizontal="center" vertical="center" wrapText="1"/>
      <protection hidden="1"/>
    </xf>
    <xf numFmtId="0" fontId="9" fillId="0" borderId="13" xfId="0" applyFont="1" applyBorder="1" applyAlignment="1" applyProtection="1">
      <alignment horizontal="justify" vertical="center" wrapText="1"/>
      <protection hidden="1"/>
    </xf>
    <xf numFmtId="0" fontId="7" fillId="14" borderId="13" xfId="28" applyFont="1" applyFill="1" applyBorder="1" applyAlignment="1" applyProtection="1">
      <alignment horizontal="center" vertical="center" wrapText="1"/>
      <protection hidden="1"/>
    </xf>
    <xf numFmtId="0" fontId="7" fillId="14" borderId="0" xfId="28" applyFont="1" applyFill="1" applyAlignment="1" applyProtection="1">
      <alignment horizontal="center" vertical="center" wrapText="1"/>
      <protection hidden="1"/>
    </xf>
    <xf numFmtId="0" fontId="7" fillId="14" borderId="10" xfId="28" applyFont="1" applyFill="1" applyBorder="1" applyAlignment="1" applyProtection="1">
      <alignment horizontal="center" vertical="center" wrapText="1"/>
      <protection hidden="1"/>
    </xf>
    <xf numFmtId="0" fontId="4" fillId="0" borderId="15" xfId="28" applyFont="1" applyBorder="1" applyAlignment="1" applyProtection="1">
      <alignment horizontal="left" vertical="center" wrapText="1"/>
      <protection hidden="1"/>
    </xf>
    <xf numFmtId="0" fontId="4" fillId="0" borderId="13" xfId="28" applyFont="1" applyBorder="1" applyAlignment="1" applyProtection="1">
      <alignment horizontal="justify" vertical="center"/>
      <protection hidden="1"/>
    </xf>
    <xf numFmtId="0" fontId="4" fillId="0" borderId="0" xfId="28" applyFont="1" applyAlignment="1" applyProtection="1">
      <alignment horizontal="justify" vertical="center"/>
      <protection hidden="1"/>
    </xf>
    <xf numFmtId="0" fontId="4" fillId="0" borderId="10" xfId="28" applyFont="1" applyBorder="1" applyAlignment="1" applyProtection="1">
      <alignment horizontal="justify" vertical="center"/>
      <protection hidden="1"/>
    </xf>
    <xf numFmtId="0" fontId="9" fillId="0" borderId="6" xfId="0" applyFont="1" applyBorder="1" applyAlignment="1">
      <alignment horizontal="left" vertical="top" wrapText="1" indent="2"/>
    </xf>
    <xf numFmtId="0" fontId="9" fillId="0" borderId="6" xfId="0" applyFont="1" applyBorder="1" applyAlignment="1">
      <alignment horizontal="justify" vertical="top" wrapText="1"/>
    </xf>
    <xf numFmtId="0" fontId="63" fillId="2" borderId="21" xfId="28" applyFont="1" applyFill="1" applyBorder="1" applyAlignment="1" applyProtection="1">
      <alignment horizontal="center" vertical="top" wrapText="1"/>
      <protection locked="0" hidden="1"/>
    </xf>
    <xf numFmtId="0" fontId="63" fillId="2" borderId="18" xfId="28" applyFont="1" applyFill="1" applyBorder="1" applyAlignment="1" applyProtection="1">
      <alignment horizontal="center" vertical="top" wrapText="1"/>
      <protection locked="0" hidden="1"/>
    </xf>
    <xf numFmtId="0" fontId="7" fillId="0" borderId="13" xfId="28" applyFont="1" applyBorder="1" applyAlignment="1" applyProtection="1">
      <alignment horizontal="center" vertical="center"/>
      <protection hidden="1"/>
    </xf>
    <xf numFmtId="0" fontId="7" fillId="0" borderId="0" xfId="28" applyFont="1" applyAlignment="1" applyProtection="1">
      <alignment horizontal="center" vertical="center"/>
      <protection hidden="1"/>
    </xf>
    <xf numFmtId="0" fontId="7" fillId="0" borderId="10" xfId="28" applyFont="1" applyBorder="1" applyAlignment="1" applyProtection="1">
      <alignment horizontal="center" vertical="center"/>
      <protection hidden="1"/>
    </xf>
    <xf numFmtId="0" fontId="78" fillId="0" borderId="13" xfId="28" applyFont="1" applyBorder="1" applyAlignment="1" applyProtection="1">
      <alignment horizontal="justify" vertical="center" wrapText="1"/>
      <protection hidden="1"/>
    </xf>
    <xf numFmtId="0" fontId="78" fillId="0" borderId="0" xfId="28" applyFont="1" applyAlignment="1" applyProtection="1">
      <alignment horizontal="justify" vertical="center"/>
      <protection hidden="1"/>
    </xf>
    <xf numFmtId="0" fontId="78" fillId="0" borderId="10" xfId="28" applyFont="1" applyBorder="1" applyAlignment="1" applyProtection="1">
      <alignment horizontal="justify" vertical="center"/>
      <protection hidden="1"/>
    </xf>
    <xf numFmtId="0" fontId="64" fillId="0" borderId="33" xfId="28" applyFont="1" applyBorder="1" applyAlignment="1" applyProtection="1">
      <alignment horizontal="center" vertical="center" wrapText="1"/>
      <protection hidden="1"/>
    </xf>
    <xf numFmtId="0" fontId="64" fillId="0" borderId="34" xfId="28" applyFont="1" applyBorder="1" applyAlignment="1" applyProtection="1">
      <alignment horizontal="center" vertical="center" wrapText="1"/>
      <protection hidden="1"/>
    </xf>
    <xf numFmtId="0" fontId="64" fillId="0" borderId="14" xfId="28" applyFont="1" applyBorder="1" applyAlignment="1" applyProtection="1">
      <alignment horizontal="center" vertical="center" wrapText="1"/>
      <protection hidden="1"/>
    </xf>
    <xf numFmtId="0" fontId="64" fillId="0" borderId="11" xfId="28" applyFont="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8" fillId="2" borderId="12"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2" borderId="6" xfId="0" applyFont="1" applyFill="1" applyBorder="1" applyAlignment="1" applyProtection="1">
      <alignment horizontal="center" vertical="center" wrapText="1"/>
      <protection locked="0"/>
    </xf>
    <xf numFmtId="0" fontId="8" fillId="0" borderId="6" xfId="0" applyFont="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33" xfId="0" applyFont="1" applyBorder="1" applyAlignment="1" applyProtection="1">
      <alignment horizontal="center" vertical="center" wrapText="1"/>
      <protection hidden="1"/>
    </xf>
    <xf numFmtId="0" fontId="9" fillId="0" borderId="15" xfId="0" applyFont="1" applyBorder="1" applyAlignment="1" applyProtection="1">
      <alignment horizontal="center" vertical="center" wrapText="1"/>
      <protection hidden="1"/>
    </xf>
    <xf numFmtId="0" fontId="9" fillId="0" borderId="34"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4" fillId="0" borderId="6" xfId="0" applyFont="1" applyBorder="1" applyAlignment="1" applyProtection="1">
      <alignment horizontal="center" vertical="top" wrapText="1"/>
      <protection hidden="1"/>
    </xf>
    <xf numFmtId="0" fontId="4" fillId="0" borderId="7" xfId="0" applyFont="1" applyBorder="1" applyAlignment="1" applyProtection="1">
      <alignment horizontal="left" vertical="top" wrapText="1"/>
      <protection hidden="1"/>
    </xf>
    <xf numFmtId="0" fontId="4" fillId="0" borderId="19" xfId="0" applyFont="1" applyBorder="1" applyAlignment="1" applyProtection="1">
      <alignment horizontal="left" vertical="top" wrapText="1"/>
      <protection hidden="1"/>
    </xf>
    <xf numFmtId="0" fontId="4" fillId="0" borderId="20" xfId="0" applyFont="1" applyBorder="1" applyAlignment="1" applyProtection="1">
      <alignment horizontal="left" vertical="top" wrapText="1"/>
      <protection hidden="1"/>
    </xf>
    <xf numFmtId="0" fontId="4" fillId="0" borderId="6" xfId="0" applyFont="1" applyBorder="1" applyAlignment="1" applyProtection="1">
      <alignment horizontal="left" vertical="top" wrapText="1"/>
      <protection hidden="1"/>
    </xf>
    <xf numFmtId="0" fontId="47" fillId="0" borderId="15" xfId="0" applyFont="1" applyBorder="1" applyAlignment="1" applyProtection="1">
      <alignment horizontal="center" vertical="center" wrapText="1"/>
      <protection hidden="1"/>
    </xf>
    <xf numFmtId="0" fontId="9" fillId="0" borderId="0" xfId="0" applyFont="1" applyAlignment="1">
      <alignment horizontal="justify" vertical="center" wrapText="1"/>
    </xf>
    <xf numFmtId="0" fontId="8" fillId="4" borderId="0" xfId="33" applyFont="1" applyFill="1" applyAlignment="1" applyProtection="1">
      <alignment horizontal="left" vertical="top" wrapText="1"/>
      <protection hidden="1"/>
    </xf>
    <xf numFmtId="0" fontId="10" fillId="13" borderId="0" xfId="0" applyFont="1" applyFill="1" applyAlignment="1">
      <alignment horizontal="center" vertical="center" wrapText="1"/>
    </xf>
    <xf numFmtId="0" fontId="9" fillId="14" borderId="0" xfId="0" applyFont="1" applyFill="1" applyAlignment="1">
      <alignment horizontal="center" vertical="center"/>
    </xf>
    <xf numFmtId="0" fontId="8" fillId="2" borderId="6" xfId="0" applyFont="1" applyFill="1" applyBorder="1" applyAlignment="1" applyProtection="1">
      <alignment horizontal="left" vertical="top" wrapText="1"/>
      <protection locked="0" hidden="1"/>
    </xf>
    <xf numFmtId="0" fontId="8" fillId="2" borderId="6" xfId="0" applyFont="1" applyFill="1" applyBorder="1" applyAlignment="1" applyProtection="1">
      <alignment horizontal="left" vertical="top" wrapText="1"/>
      <protection locked="0"/>
    </xf>
    <xf numFmtId="0" fontId="8" fillId="0" borderId="0" xfId="0" applyFont="1" applyAlignment="1" applyProtection="1">
      <alignment horizontal="left" vertical="center"/>
      <protection hidden="1"/>
    </xf>
    <xf numFmtId="0" fontId="8" fillId="0" borderId="0" xfId="0" applyFont="1" applyAlignment="1" applyProtection="1">
      <alignment horizontal="justify" vertical="center" wrapText="1"/>
      <protection hidden="1"/>
    </xf>
    <xf numFmtId="0" fontId="9" fillId="10" borderId="12" xfId="0" applyFont="1" applyFill="1" applyBorder="1" applyAlignment="1" applyProtection="1">
      <alignment horizontal="left" vertical="center" wrapText="1"/>
      <protection hidden="1"/>
    </xf>
    <xf numFmtId="0" fontId="9" fillId="10" borderId="3" xfId="0" applyFont="1" applyFill="1" applyBorder="1" applyAlignment="1" applyProtection="1">
      <alignment horizontal="left" vertical="center" wrapText="1"/>
      <protection hidden="1"/>
    </xf>
    <xf numFmtId="0" fontId="9" fillId="10" borderId="9" xfId="0" applyFont="1" applyFill="1" applyBorder="1" applyAlignment="1" applyProtection="1">
      <alignment horizontal="left" vertical="center" wrapText="1"/>
      <protection hidden="1"/>
    </xf>
    <xf numFmtId="0" fontId="80" fillId="0" borderId="12" xfId="0" applyFont="1" applyBorder="1" applyAlignment="1" applyProtection="1">
      <alignment horizontal="justify" vertical="center" wrapText="1"/>
      <protection hidden="1"/>
    </xf>
    <xf numFmtId="0" fontId="80" fillId="0" borderId="3" xfId="0" applyFont="1" applyBorder="1" applyAlignment="1" applyProtection="1">
      <alignment horizontal="justify" vertical="center" wrapText="1"/>
      <protection hidden="1"/>
    </xf>
    <xf numFmtId="0" fontId="80" fillId="0" borderId="9" xfId="0" applyFont="1" applyBorder="1" applyAlignment="1" applyProtection="1">
      <alignment horizontal="justify" vertical="center" wrapText="1"/>
      <protection hidden="1"/>
    </xf>
    <xf numFmtId="0" fontId="9" fillId="0" borderId="12" xfId="0" applyFont="1" applyBorder="1" applyAlignment="1" applyProtection="1">
      <alignment horizontal="justify" vertical="center" wrapText="1"/>
      <protection hidden="1"/>
    </xf>
    <xf numFmtId="0" fontId="9" fillId="0" borderId="3" xfId="0" applyFont="1" applyBorder="1" applyAlignment="1" applyProtection="1">
      <alignment horizontal="justify" vertical="center" wrapText="1"/>
      <protection hidden="1"/>
    </xf>
    <xf numFmtId="0" fontId="9" fillId="0" borderId="9" xfId="0" applyFont="1" applyBorder="1" applyAlignment="1" applyProtection="1">
      <alignment horizontal="justify" vertical="center" wrapText="1"/>
      <protection hidden="1"/>
    </xf>
    <xf numFmtId="0" fontId="84" fillId="0" borderId="12" xfId="0" applyFont="1" applyBorder="1" applyAlignment="1" applyProtection="1">
      <alignment horizontal="justify" vertical="center" wrapText="1"/>
      <protection hidden="1"/>
    </xf>
    <xf numFmtId="0" fontId="84" fillId="0" borderId="3" xfId="0" applyFont="1" applyBorder="1" applyAlignment="1" applyProtection="1">
      <alignment horizontal="justify" vertical="center" wrapText="1"/>
      <protection hidden="1"/>
    </xf>
    <xf numFmtId="0" fontId="84" fillId="0" borderId="9" xfId="0" applyFont="1" applyBorder="1" applyAlignment="1" applyProtection="1">
      <alignment horizontal="justify" vertical="center" wrapText="1"/>
      <protection hidden="1"/>
    </xf>
    <xf numFmtId="0" fontId="8" fillId="0" borderId="12" xfId="0" applyFont="1" applyBorder="1" applyAlignment="1" applyProtection="1">
      <alignment horizontal="justify" vertical="center" wrapText="1"/>
      <protection hidden="1"/>
    </xf>
    <xf numFmtId="0" fontId="8" fillId="0" borderId="3" xfId="0" applyFont="1" applyBorder="1" applyAlignment="1" applyProtection="1">
      <alignment horizontal="justify" vertical="center" wrapText="1"/>
      <protection hidden="1"/>
    </xf>
    <xf numFmtId="0" fontId="8" fillId="0" borderId="9" xfId="0" applyFont="1" applyBorder="1" applyAlignment="1" applyProtection="1">
      <alignment horizontal="justify" vertical="center" wrapText="1"/>
      <protection hidden="1"/>
    </xf>
    <xf numFmtId="0" fontId="8" fillId="0" borderId="12" xfId="0" applyFont="1" applyBorder="1" applyAlignment="1" applyProtection="1">
      <alignment horizontal="left" vertical="top" wrapText="1"/>
      <protection hidden="1"/>
    </xf>
    <xf numFmtId="0" fontId="8" fillId="0" borderId="3" xfId="0" applyFont="1" applyBorder="1" applyAlignment="1" applyProtection="1">
      <alignment horizontal="left" vertical="top" wrapText="1"/>
      <protection hidden="1"/>
    </xf>
    <xf numFmtId="0" fontId="9" fillId="0" borderId="12" xfId="0" applyFont="1" applyBorder="1" applyAlignment="1" applyProtection="1">
      <alignment horizontal="left" vertical="center"/>
      <protection hidden="1"/>
    </xf>
    <xf numFmtId="0" fontId="9" fillId="0" borderId="3" xfId="0" applyFont="1" applyBorder="1" applyAlignment="1" applyProtection="1">
      <alignment horizontal="left" vertical="center"/>
      <protection hidden="1"/>
    </xf>
    <xf numFmtId="0" fontId="8" fillId="0" borderId="12" xfId="0" applyFont="1" applyBorder="1" applyAlignment="1" applyProtection="1">
      <alignment horizontal="left" vertical="center" wrapText="1"/>
      <protection hidden="1"/>
    </xf>
    <xf numFmtId="0" fontId="8" fillId="0" borderId="3" xfId="0" applyFont="1" applyBorder="1" applyAlignment="1" applyProtection="1">
      <alignment horizontal="left" vertical="center" wrapText="1"/>
      <protection hidden="1"/>
    </xf>
    <xf numFmtId="0" fontId="9" fillId="11" borderId="12" xfId="0" applyFont="1" applyFill="1" applyBorder="1" applyAlignment="1" applyProtection="1">
      <alignment horizontal="left" vertical="center" wrapText="1"/>
      <protection hidden="1"/>
    </xf>
    <xf numFmtId="0" fontId="9" fillId="11" borderId="3" xfId="0" applyFont="1" applyFill="1" applyBorder="1" applyAlignment="1" applyProtection="1">
      <alignment horizontal="left" vertical="center" wrapText="1"/>
      <protection hidden="1"/>
    </xf>
    <xf numFmtId="0" fontId="9" fillId="11" borderId="9" xfId="0" applyFont="1" applyFill="1" applyBorder="1" applyAlignment="1" applyProtection="1">
      <alignment horizontal="left" vertical="center" wrapText="1"/>
      <protection hidden="1"/>
    </xf>
    <xf numFmtId="0" fontId="8" fillId="0" borderId="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84" fillId="0" borderId="4" xfId="0" applyFont="1" applyBorder="1" applyAlignment="1" applyProtection="1">
      <alignment horizontal="justify" vertical="center" wrapText="1"/>
      <protection hidden="1"/>
    </xf>
    <xf numFmtId="0" fontId="8" fillId="9" borderId="12" xfId="0" applyFont="1" applyFill="1" applyBorder="1" applyAlignment="1">
      <alignment horizontal="left" vertical="center" wrapText="1" indent="1"/>
    </xf>
    <xf numFmtId="0" fontId="8" fillId="9" borderId="9" xfId="0" applyFont="1" applyFill="1" applyBorder="1" applyAlignment="1">
      <alignment horizontal="left" vertical="center" wrapText="1" indent="1"/>
    </xf>
    <xf numFmtId="0" fontId="8" fillId="0" borderId="8" xfId="0" applyFont="1" applyBorder="1" applyAlignment="1" applyProtection="1">
      <alignment horizontal="center" vertical="center" wrapText="1"/>
      <protection hidden="1"/>
    </xf>
    <xf numFmtId="0" fontId="0" fillId="0" borderId="17" xfId="0" applyBorder="1" applyAlignment="1">
      <alignment horizontal="center" vertical="center" wrapText="1"/>
    </xf>
    <xf numFmtId="0" fontId="8" fillId="0" borderId="0" xfId="0" applyFont="1" applyAlignment="1" applyProtection="1">
      <alignment horizontal="center" vertical="center"/>
      <protection hidden="1"/>
    </xf>
    <xf numFmtId="0" fontId="4" fillId="0" borderId="4" xfId="0" applyFont="1" applyBorder="1" applyAlignment="1" applyProtection="1">
      <alignment horizontal="justify" vertical="top" wrapText="1"/>
      <protection hidden="1"/>
    </xf>
    <xf numFmtId="0" fontId="4" fillId="0" borderId="4" xfId="0" applyFont="1" applyBorder="1" applyAlignment="1" applyProtection="1">
      <alignment horizontal="left" vertical="top" wrapText="1" indent="5"/>
      <protection hidden="1"/>
    </xf>
    <xf numFmtId="0" fontId="4" fillId="0" borderId="0" xfId="0" applyFont="1" applyAlignment="1" applyProtection="1">
      <alignment horizontal="justify" vertical="top"/>
      <protection hidden="1"/>
    </xf>
    <xf numFmtId="0" fontId="7" fillId="0" borderId="0" xfId="0" applyFont="1" applyAlignment="1" applyProtection="1">
      <alignment horizontal="justify" vertical="top" wrapText="1"/>
      <protection hidden="1"/>
    </xf>
    <xf numFmtId="0" fontId="4" fillId="0" borderId="0" xfId="0" applyFont="1" applyAlignment="1" applyProtection="1">
      <alignment vertical="top" wrapText="1"/>
      <protection hidden="1"/>
    </xf>
    <xf numFmtId="0" fontId="0" fillId="0" borderId="0" xfId="0" applyAlignment="1">
      <alignment vertical="top" wrapText="1"/>
    </xf>
    <xf numFmtId="0" fontId="7" fillId="0" borderId="0" xfId="0" applyFont="1" applyAlignment="1" applyProtection="1">
      <alignment horizontal="justify"/>
      <protection hidden="1"/>
    </xf>
    <xf numFmtId="0" fontId="4" fillId="0" borderId="0" xfId="0" applyFont="1" applyAlignment="1" applyProtection="1">
      <alignment horizontal="left" vertical="top" wrapText="1" indent="5"/>
      <protection hidden="1"/>
    </xf>
    <xf numFmtId="0" fontId="52" fillId="0" borderId="0" xfId="0" applyFont="1" applyAlignment="1" applyProtection="1">
      <alignment horizontal="justify" vertical="top"/>
      <protection hidden="1"/>
    </xf>
    <xf numFmtId="0" fontId="4" fillId="0" borderId="0" xfId="0" applyFont="1" applyAlignment="1" applyProtection="1">
      <alignment horizontal="left" vertical="top" wrapText="1"/>
      <protection hidden="1"/>
    </xf>
    <xf numFmtId="0" fontId="4" fillId="0" borderId="0" xfId="0" applyFont="1" applyAlignment="1" applyProtection="1">
      <alignment horizontal="justify"/>
      <protection hidden="1"/>
    </xf>
    <xf numFmtId="0" fontId="81" fillId="0" borderId="21" xfId="24" applyFont="1" applyBorder="1" applyAlignment="1" applyProtection="1">
      <alignment horizontal="center" vertical="center"/>
      <protection hidden="1"/>
    </xf>
    <xf numFmtId="0" fontId="81" fillId="0" borderId="54" xfId="24" applyFont="1" applyBorder="1" applyAlignment="1" applyProtection="1">
      <alignment horizontal="center" vertical="center"/>
      <protection hidden="1"/>
    </xf>
    <xf numFmtId="0" fontId="81" fillId="0" borderId="18" xfId="24" applyFont="1" applyBorder="1" applyAlignment="1" applyProtection="1">
      <alignment horizontal="center" vertical="center"/>
      <protection hidden="1"/>
    </xf>
    <xf numFmtId="0" fontId="4" fillId="0" borderId="5" xfId="24" applyFont="1" applyBorder="1" applyAlignment="1" applyProtection="1">
      <alignment horizontal="justify" vertical="top" wrapText="1"/>
      <protection hidden="1"/>
    </xf>
    <xf numFmtId="0" fontId="4" fillId="0" borderId="23" xfId="24" applyFont="1" applyBorder="1" applyAlignment="1" applyProtection="1">
      <alignment horizontal="justify" vertical="top" wrapText="1"/>
      <protection hidden="1"/>
    </xf>
    <xf numFmtId="0" fontId="4" fillId="0" borderId="51" xfId="24" applyFont="1" applyBorder="1" applyAlignment="1" applyProtection="1">
      <alignment horizontal="justify" vertical="top" wrapText="1"/>
      <protection hidden="1"/>
    </xf>
    <xf numFmtId="0" fontId="4" fillId="0" borderId="46" xfId="24"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4" fillId="0" borderId="0" xfId="0" applyFont="1" applyAlignment="1" applyProtection="1">
      <alignment horizontal="center" vertical="center" wrapText="1"/>
      <protection hidden="1"/>
    </xf>
    <xf numFmtId="0" fontId="3" fillId="0" borderId="0" xfId="0" applyFont="1" applyAlignment="1" applyProtection="1">
      <alignment horizontal="center" vertical="top"/>
      <protection hidden="1"/>
    </xf>
    <xf numFmtId="0" fontId="3" fillId="6" borderId="0" xfId="0" applyFont="1" applyFill="1" applyAlignment="1" applyProtection="1">
      <alignment horizontal="center" vertical="top"/>
      <protection hidden="1"/>
    </xf>
    <xf numFmtId="0" fontId="4" fillId="0" borderId="0" xfId="0" applyFont="1" applyAlignment="1" applyProtection="1">
      <alignment horizontal="center" vertical="top" wrapText="1"/>
      <protection hidden="1"/>
    </xf>
    <xf numFmtId="0" fontId="9" fillId="0" borderId="12"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9" xfId="0" applyFont="1" applyBorder="1" applyAlignment="1" applyProtection="1">
      <alignment horizontal="left" vertical="top" wrapText="1"/>
      <protection hidden="1"/>
    </xf>
    <xf numFmtId="0" fontId="9" fillId="14" borderId="0" xfId="0" applyFont="1" applyFill="1" applyAlignment="1" applyProtection="1">
      <alignment horizontal="center" vertical="justify" wrapText="1"/>
      <protection hidden="1"/>
    </xf>
    <xf numFmtId="0" fontId="8" fillId="0" borderId="0" xfId="39" applyAlignment="1" applyProtection="1">
      <alignment horizontal="left" vertical="center"/>
      <protection hidden="1"/>
    </xf>
    <xf numFmtId="0" fontId="8" fillId="2" borderId="8"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0" borderId="14" xfId="0" applyFont="1" applyBorder="1" applyAlignment="1" applyProtection="1">
      <alignment horizontal="justify" vertical="top" wrapText="1"/>
      <protection hidden="1"/>
    </xf>
    <xf numFmtId="0" fontId="8" fillId="0" borderId="4" xfId="0" applyFont="1" applyBorder="1" applyAlignment="1" applyProtection="1">
      <alignment horizontal="justify" vertical="top" wrapText="1"/>
      <protection hidden="1"/>
    </xf>
    <xf numFmtId="0" fontId="8" fillId="0" borderId="11" xfId="0" applyFont="1" applyBorder="1" applyAlignment="1" applyProtection="1">
      <alignment horizontal="justify" vertical="top" wrapText="1"/>
      <protection hidden="1"/>
    </xf>
    <xf numFmtId="0" fontId="8" fillId="0" borderId="8" xfId="0" applyFont="1" applyBorder="1" applyAlignment="1" applyProtection="1">
      <alignment horizontal="left" vertical="center" wrapText="1"/>
      <protection hidden="1"/>
    </xf>
    <xf numFmtId="0" fontId="8" fillId="2" borderId="3" xfId="0" applyFont="1" applyFill="1" applyBorder="1" applyAlignment="1" applyProtection="1">
      <alignment horizontal="center" vertical="center" wrapText="1"/>
      <protection locked="0"/>
    </xf>
    <xf numFmtId="0" fontId="8" fillId="0" borderId="19" xfId="0" applyFont="1" applyBorder="1" applyAlignment="1" applyProtection="1">
      <alignment horizontal="left" vertical="center" wrapText="1"/>
      <protection hidden="1"/>
    </xf>
    <xf numFmtId="0" fontId="8" fillId="0" borderId="0" xfId="0" applyFont="1" applyAlignment="1" applyProtection="1">
      <alignment horizontal="left" vertical="top" wrapText="1"/>
      <protection hidden="1"/>
    </xf>
    <xf numFmtId="0" fontId="46" fillId="0" borderId="0" xfId="0" applyFont="1" applyAlignment="1" applyProtection="1">
      <alignment horizontal="left" vertical="top" wrapText="1"/>
      <protection hidden="1"/>
    </xf>
    <xf numFmtId="0" fontId="8" fillId="0" borderId="0" xfId="0" applyFont="1" applyAlignment="1" applyProtection="1">
      <alignment vertical="top" wrapText="1"/>
      <protection hidden="1"/>
    </xf>
    <xf numFmtId="0" fontId="8" fillId="0" borderId="6" xfId="0" applyFont="1" applyBorder="1" applyAlignment="1" applyProtection="1">
      <alignment horizontal="left" vertical="top" wrapText="1"/>
      <protection hidden="1"/>
    </xf>
    <xf numFmtId="0" fontId="9" fillId="0" borderId="12"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9" xfId="0" applyFont="1" applyBorder="1" applyAlignment="1" applyProtection="1">
      <alignment horizontal="left" vertical="center" wrapText="1"/>
      <protection hidden="1"/>
    </xf>
    <xf numFmtId="0" fontId="8" fillId="0" borderId="20" xfId="0" applyFont="1" applyBorder="1" applyAlignment="1" applyProtection="1">
      <alignment horizontal="left" vertical="center" wrapText="1"/>
      <protection hidden="1"/>
    </xf>
    <xf numFmtId="0" fontId="8" fillId="0" borderId="7" xfId="0" applyFont="1" applyBorder="1" applyAlignment="1" applyProtection="1">
      <alignment horizontal="left" vertical="center" wrapText="1"/>
      <protection hidden="1"/>
    </xf>
    <xf numFmtId="0" fontId="8" fillId="0" borderId="1" xfId="0" applyFont="1" applyBorder="1" applyAlignment="1" applyProtection="1">
      <alignment horizontal="left" vertical="center" wrapText="1"/>
      <protection hidden="1"/>
    </xf>
    <xf numFmtId="0" fontId="8" fillId="0" borderId="12" xfId="0" applyFont="1" applyBorder="1" applyAlignment="1" applyProtection="1">
      <alignment horizontal="center" vertical="center" wrapText="1"/>
      <protection hidden="1"/>
    </xf>
    <xf numFmtId="0" fontId="8" fillId="0" borderId="3"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9" fillId="0" borderId="0" xfId="0" applyFont="1" applyAlignment="1">
      <alignment horizontal="left" vertical="top" wrapText="1"/>
    </xf>
    <xf numFmtId="0" fontId="46" fillId="0" borderId="0" xfId="0" applyFont="1" applyAlignment="1">
      <alignment horizontal="left" vertical="top" wrapText="1"/>
    </xf>
    <xf numFmtId="0" fontId="9" fillId="0" borderId="6" xfId="0" applyFont="1" applyBorder="1" applyAlignment="1">
      <alignment horizontal="left" vertical="center" wrapText="1"/>
    </xf>
    <xf numFmtId="0" fontId="9" fillId="0" borderId="0" xfId="0" applyFont="1" applyAlignment="1">
      <alignment horizontal="left" vertical="center"/>
    </xf>
    <xf numFmtId="0" fontId="8" fillId="0" borderId="21" xfId="0" applyFont="1" applyBorder="1" applyAlignment="1" applyProtection="1">
      <alignment horizontal="left" vertical="center"/>
      <protection hidden="1"/>
    </xf>
    <xf numFmtId="0" fontId="8" fillId="0" borderId="54" xfId="0" applyFont="1" applyBorder="1" applyAlignment="1" applyProtection="1">
      <alignment horizontal="left" vertical="center"/>
      <protection hidden="1"/>
    </xf>
    <xf numFmtId="0" fontId="8" fillId="0" borderId="18" xfId="0" applyFont="1" applyBorder="1" applyAlignment="1" applyProtection="1">
      <alignment horizontal="left" vertical="center"/>
      <protection hidden="1"/>
    </xf>
    <xf numFmtId="0" fontId="8" fillId="0" borderId="32" xfId="0" applyFont="1" applyBorder="1" applyAlignment="1" applyProtection="1">
      <alignment horizontal="left" vertical="center" wrapText="1"/>
      <protection hidden="1"/>
    </xf>
    <xf numFmtId="0" fontId="8" fillId="0" borderId="51"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2" borderId="7" xfId="0" applyFont="1" applyFill="1" applyBorder="1" applyAlignment="1" applyProtection="1">
      <alignment horizontal="left" vertical="top" wrapText="1"/>
      <protection locked="0"/>
    </xf>
    <xf numFmtId="0" fontId="8" fillId="0" borderId="33"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0" fontId="34" fillId="2" borderId="6" xfId="0" applyFont="1" applyFill="1" applyBorder="1" applyAlignment="1" applyProtection="1">
      <alignment horizontal="left" vertical="center" wrapText="1"/>
      <protection locked="0"/>
    </xf>
    <xf numFmtId="0" fontId="21" fillId="0" borderId="0" xfId="0" applyFont="1" applyAlignment="1" applyProtection="1">
      <alignment horizontal="justify" vertical="center" wrapText="1"/>
      <protection hidden="1"/>
    </xf>
    <xf numFmtId="0" fontId="8" fillId="0" borderId="6" xfId="0" applyFont="1" applyBorder="1" applyAlignment="1" applyProtection="1">
      <alignment horizontal="center" vertical="top" wrapText="1"/>
      <protection hidden="1"/>
    </xf>
    <xf numFmtId="0" fontId="21" fillId="0" borderId="0" xfId="0" applyFont="1" applyAlignment="1" applyProtection="1">
      <alignment horizontal="justify" vertical="top" wrapText="1"/>
      <protection hidden="1"/>
    </xf>
    <xf numFmtId="0" fontId="21" fillId="0" borderId="4" xfId="0" applyFont="1" applyBorder="1" applyAlignment="1" applyProtection="1">
      <alignment horizontal="justify" vertical="top" wrapText="1"/>
      <protection hidden="1"/>
    </xf>
    <xf numFmtId="0" fontId="8" fillId="2" borderId="20" xfId="0" applyFont="1" applyFill="1" applyBorder="1" applyAlignment="1" applyProtection="1">
      <alignment horizontal="left" vertical="top" wrapText="1"/>
      <protection locked="0"/>
    </xf>
    <xf numFmtId="0" fontId="34" fillId="0" borderId="6" xfId="0" applyFont="1" applyBorder="1" applyAlignment="1" applyProtection="1">
      <alignment horizontal="left" vertical="center" wrapText="1"/>
      <protection hidden="1"/>
    </xf>
    <xf numFmtId="0" fontId="8" fillId="2" borderId="19" xfId="0" applyFont="1" applyFill="1" applyBorder="1" applyAlignment="1" applyProtection="1">
      <alignment horizontal="left" vertical="top" wrapText="1"/>
      <protection locked="0"/>
    </xf>
    <xf numFmtId="0" fontId="8" fillId="2" borderId="6" xfId="0" applyFont="1" applyFill="1" applyBorder="1" applyAlignment="1" applyProtection="1">
      <alignment horizontal="center" vertical="top" wrapText="1"/>
      <protection locked="0"/>
    </xf>
    <xf numFmtId="0" fontId="8" fillId="2" borderId="6" xfId="0" applyFont="1" applyFill="1" applyBorder="1" applyAlignment="1" applyProtection="1">
      <alignment horizontal="right" vertical="top" wrapText="1"/>
      <protection locked="0"/>
    </xf>
    <xf numFmtId="0" fontId="8" fillId="0" borderId="0" xfId="0" applyFont="1" applyAlignment="1" applyProtection="1">
      <alignment horizontal="left"/>
      <protection hidden="1"/>
    </xf>
    <xf numFmtId="0" fontId="8" fillId="2" borderId="12" xfId="0" applyFont="1" applyFill="1" applyBorder="1" applyAlignment="1" applyProtection="1">
      <alignment horizontal="center" vertical="top" wrapText="1"/>
      <protection locked="0"/>
    </xf>
    <xf numFmtId="0" fontId="8" fillId="2" borderId="3" xfId="0" applyFont="1" applyFill="1" applyBorder="1" applyAlignment="1" applyProtection="1">
      <alignment horizontal="center" vertical="top" wrapText="1"/>
      <protection locked="0"/>
    </xf>
    <xf numFmtId="0" fontId="8" fillId="2" borderId="9" xfId="0" applyFont="1" applyFill="1" applyBorder="1" applyAlignment="1" applyProtection="1">
      <alignment horizontal="center" vertical="top" wrapText="1"/>
      <protection locked="0"/>
    </xf>
    <xf numFmtId="0" fontId="9" fillId="0" borderId="0" xfId="0" applyFont="1" applyAlignment="1" applyProtection="1">
      <alignment horizontal="left" vertical="center" wrapText="1"/>
      <protection hidden="1"/>
    </xf>
    <xf numFmtId="0" fontId="9" fillId="0" borderId="0" xfId="0" applyFont="1" applyAlignment="1" applyProtection="1">
      <alignment vertical="center" wrapText="1"/>
      <protection hidden="1"/>
    </xf>
    <xf numFmtId="0" fontId="0" fillId="0" borderId="0" xfId="0" applyAlignment="1">
      <alignment wrapText="1"/>
    </xf>
    <xf numFmtId="173" fontId="9" fillId="0" borderId="0" xfId="0" applyNumberFormat="1" applyFont="1" applyAlignment="1" applyProtection="1">
      <alignment horizontal="left" vertical="center"/>
      <protection hidden="1"/>
    </xf>
    <xf numFmtId="0" fontId="7" fillId="0" borderId="6" xfId="0" applyFont="1" applyBorder="1" applyAlignment="1">
      <alignment horizontal="center" vertical="center" wrapText="1"/>
    </xf>
    <xf numFmtId="0" fontId="8" fillId="2" borderId="6" xfId="28" applyFont="1" applyFill="1" applyBorder="1" applyAlignment="1" applyProtection="1">
      <alignment horizontal="left" vertical="top" wrapText="1"/>
      <protection hidden="1"/>
    </xf>
    <xf numFmtId="0" fontId="8" fillId="0" borderId="0" xfId="28" applyFont="1" applyAlignment="1" applyProtection="1">
      <alignment horizontal="justify" vertical="center"/>
      <protection hidden="1"/>
    </xf>
    <xf numFmtId="0" fontId="8" fillId="0" borderId="6" xfId="28" applyFont="1" applyBorder="1" applyAlignment="1" applyProtection="1">
      <alignment horizontal="center" vertical="center" wrapText="1"/>
      <protection hidden="1"/>
    </xf>
    <xf numFmtId="0" fontId="10" fillId="0" borderId="0" xfId="28" applyFont="1" applyAlignment="1" applyProtection="1">
      <alignment horizontal="center" vertical="center" wrapText="1"/>
      <protection hidden="1"/>
    </xf>
    <xf numFmtId="0" fontId="8" fillId="0" borderId="0" xfId="28" applyFont="1" applyAlignment="1" applyProtection="1">
      <alignment horizontal="justify" vertical="top"/>
      <protection hidden="1"/>
    </xf>
    <xf numFmtId="0" fontId="21" fillId="0" borderId="0" xfId="28" applyFont="1" applyAlignment="1" applyProtection="1">
      <alignment horizontal="left" vertical="center" wrapText="1"/>
      <protection hidden="1"/>
    </xf>
    <xf numFmtId="0" fontId="10" fillId="13" borderId="0" xfId="28" applyFont="1" applyFill="1" applyAlignment="1" applyProtection="1">
      <alignment horizontal="center" vertical="center" wrapText="1"/>
      <protection hidden="1"/>
    </xf>
    <xf numFmtId="0" fontId="9" fillId="14" borderId="0" xfId="28" applyFont="1" applyFill="1" applyAlignment="1" applyProtection="1">
      <alignment horizontal="center" vertical="center"/>
      <protection hidden="1"/>
    </xf>
    <xf numFmtId="0" fontId="9" fillId="0" borderId="0" xfId="28" applyFont="1" applyAlignment="1" applyProtection="1">
      <alignment horizontal="justify" vertical="center" wrapText="1"/>
      <protection hidden="1"/>
    </xf>
    <xf numFmtId="0" fontId="9" fillId="0" borderId="0" xfId="39" applyFont="1" applyAlignment="1" applyProtection="1">
      <alignment horizontal="left" vertical="center" wrapText="1"/>
      <protection hidden="1"/>
    </xf>
    <xf numFmtId="0" fontId="82" fillId="0" borderId="0" xfId="0" applyFont="1" applyAlignment="1" applyProtection="1">
      <alignment horizontal="left" vertical="center" wrapText="1"/>
      <protection hidden="1"/>
    </xf>
    <xf numFmtId="0" fontId="9" fillId="7" borderId="6" xfId="0" applyFont="1" applyFill="1" applyBorder="1" applyAlignment="1" applyProtection="1">
      <alignment horizontal="center" vertical="center" wrapText="1"/>
      <protection hidden="1"/>
    </xf>
    <xf numFmtId="0" fontId="7" fillId="7" borderId="6" xfId="0" applyFont="1" applyFill="1" applyBorder="1" applyAlignment="1" applyProtection="1">
      <alignment horizontal="center" vertical="center"/>
      <protection hidden="1"/>
    </xf>
    <xf numFmtId="0" fontId="8" fillId="0" borderId="0" xfId="0" applyFont="1" applyAlignment="1" applyProtection="1">
      <alignment horizontal="justify" vertical="top" wrapText="1"/>
      <protection hidden="1"/>
    </xf>
    <xf numFmtId="0" fontId="8" fillId="0" borderId="13"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4" borderId="0" xfId="0" applyFont="1" applyFill="1" applyAlignment="1" applyProtection="1">
      <alignment horizontal="center" vertical="center" wrapText="1"/>
      <protection hidden="1"/>
    </xf>
    <xf numFmtId="0" fontId="4" fillId="0" borderId="0" xfId="34" applyFont="1" applyAlignment="1" applyProtection="1">
      <alignment horizontal="left" vertical="top" wrapText="1"/>
      <protection hidden="1"/>
    </xf>
    <xf numFmtId="0" fontId="8" fillId="0" borderId="0" xfId="0" applyFont="1" applyAlignment="1" applyProtection="1">
      <alignment horizontal="left" vertical="center" wrapText="1" indent="2"/>
      <protection hidden="1"/>
    </xf>
    <xf numFmtId="172" fontId="8" fillId="0" borderId="0" xfId="0" applyNumberFormat="1" applyFont="1" applyAlignment="1" applyProtection="1">
      <alignment horizontal="justify" vertical="top" wrapText="1"/>
      <protection hidden="1"/>
    </xf>
    <xf numFmtId="0" fontId="9" fillId="0" borderId="0" xfId="0" applyFont="1" applyAlignment="1" applyProtection="1">
      <alignment horizontal="left" vertical="top" wrapText="1"/>
      <protection hidden="1"/>
    </xf>
    <xf numFmtId="0" fontId="8" fillId="2" borderId="5" xfId="0" applyFont="1" applyFill="1" applyBorder="1" applyAlignment="1" applyProtection="1">
      <alignment horizontal="left" vertical="center" wrapText="1"/>
      <protection locked="0"/>
    </xf>
    <xf numFmtId="0" fontId="8" fillId="0" borderId="5" xfId="0" applyFont="1" applyBorder="1" applyAlignment="1" applyProtection="1">
      <alignment horizontal="left" vertical="center" indent="2"/>
      <protection hidden="1"/>
    </xf>
    <xf numFmtId="0" fontId="8" fillId="2" borderId="6" xfId="0" applyFont="1" applyFill="1" applyBorder="1" applyAlignment="1" applyProtection="1">
      <alignment horizontal="left" vertical="center" wrapText="1"/>
      <protection locked="0"/>
    </xf>
    <xf numFmtId="0" fontId="9" fillId="0" borderId="0" xfId="0" applyFont="1" applyAlignment="1" applyProtection="1">
      <alignment horizontal="justify" vertical="top"/>
      <protection hidden="1"/>
    </xf>
    <xf numFmtId="0" fontId="8" fillId="0" borderId="26" xfId="0" applyFont="1" applyBorder="1" applyAlignment="1" applyProtection="1">
      <alignment horizontal="left" vertical="center" indent="2"/>
      <protection hidden="1"/>
    </xf>
    <xf numFmtId="0" fontId="8" fillId="2" borderId="0" xfId="0" applyFont="1" applyFill="1" applyAlignment="1" applyProtection="1">
      <alignment horizontal="center" vertical="center" wrapText="1"/>
      <protection locked="0"/>
    </xf>
    <xf numFmtId="0" fontId="8" fillId="0" borderId="0" xfId="0" applyFont="1" applyAlignment="1" applyProtection="1">
      <alignment horizontal="left" vertical="center" indent="2"/>
      <protection hidden="1"/>
    </xf>
    <xf numFmtId="0" fontId="8" fillId="0" borderId="43" xfId="0" applyFont="1" applyBorder="1" applyAlignment="1" applyProtection="1">
      <alignment horizontal="left" vertical="center" indent="2"/>
      <protection hidden="1"/>
    </xf>
    <xf numFmtId="0" fontId="4" fillId="0" borderId="0" xfId="34" applyFont="1" applyAlignment="1" applyProtection="1">
      <alignment horizontal="left" vertical="top"/>
      <protection hidden="1"/>
    </xf>
    <xf numFmtId="0" fontId="8" fillId="0" borderId="0" xfId="0" applyFont="1" applyAlignment="1" applyProtection="1">
      <alignment horizontal="justify" vertical="top"/>
      <protection hidden="1"/>
    </xf>
    <xf numFmtId="0" fontId="9" fillId="0" borderId="0" xfId="0" applyFont="1" applyAlignment="1" applyProtection="1">
      <alignment horizontal="left" vertical="center"/>
      <protection hidden="1"/>
    </xf>
    <xf numFmtId="0" fontId="58" fillId="0" borderId="0" xfId="0" applyFont="1" applyAlignment="1" applyProtection="1">
      <alignment horizontal="left" vertical="top" wrapText="1" indent="1"/>
      <protection hidden="1"/>
    </xf>
    <xf numFmtId="0" fontId="8" fillId="0" borderId="6" xfId="0" applyFont="1" applyBorder="1" applyAlignment="1" applyProtection="1">
      <alignment horizontal="center" vertical="center"/>
      <protection hidden="1"/>
    </xf>
    <xf numFmtId="175" fontId="8" fillId="0" borderId="0" xfId="0" applyNumberFormat="1" applyFont="1" applyAlignment="1" applyProtection="1">
      <alignment horizontal="justify" vertical="top" wrapText="1"/>
      <protection hidden="1"/>
    </xf>
    <xf numFmtId="172" fontId="8" fillId="0" borderId="0" xfId="0" applyNumberFormat="1" applyFont="1" applyAlignment="1" applyProtection="1">
      <alignment horizontal="left" vertical="top" wrapText="1"/>
      <protection hidden="1"/>
    </xf>
    <xf numFmtId="0" fontId="8" fillId="2" borderId="0" xfId="0" applyFont="1" applyFill="1" applyAlignment="1" applyProtection="1">
      <alignment horizontal="left" vertical="center" wrapText="1"/>
      <protection locked="0"/>
    </xf>
    <xf numFmtId="173" fontId="8" fillId="0" borderId="0" xfId="0" applyNumberFormat="1" applyFont="1" applyAlignment="1" applyProtection="1">
      <alignment horizontal="left" vertical="center"/>
      <protection hidden="1"/>
    </xf>
    <xf numFmtId="0" fontId="9" fillId="13" borderId="0" xfId="0" applyFont="1" applyFill="1" applyAlignment="1" applyProtection="1">
      <alignment horizontal="justify" vertical="top" wrapText="1"/>
      <protection hidden="1"/>
    </xf>
    <xf numFmtId="0" fontId="8" fillId="4" borderId="0" xfId="0" applyFont="1" applyFill="1" applyAlignment="1" applyProtection="1">
      <alignment horizontal="justify" vertical="top" wrapText="1"/>
      <protection hidden="1"/>
    </xf>
    <xf numFmtId="0" fontId="9" fillId="4" borderId="0" xfId="0" applyFont="1" applyFill="1" applyAlignment="1" applyProtection="1">
      <alignment horizontal="justify" vertical="top" wrapText="1"/>
      <protection hidden="1"/>
    </xf>
    <xf numFmtId="0" fontId="23" fillId="0" borderId="0" xfId="0" applyFont="1" applyAlignment="1">
      <alignment horizontal="justify" vertical="top" wrapText="1"/>
    </xf>
    <xf numFmtId="2" fontId="29" fillId="0" borderId="0" xfId="37" applyNumberFormat="1" applyFont="1" applyAlignment="1" applyProtection="1">
      <alignment horizontal="left" vertical="center"/>
      <protection hidden="1"/>
    </xf>
  </cellXfs>
  <cellStyles count="44">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2" xfId="8" xr:uid="{00000000-0005-0000-0000-000007000000}"/>
    <cellStyle name="Comma  - Style3" xfId="9" xr:uid="{00000000-0005-0000-0000-000008000000}"/>
    <cellStyle name="Comma  - Style4" xfId="10" xr:uid="{00000000-0005-0000-0000-000009000000}"/>
    <cellStyle name="Comma  - Style5" xfId="11" xr:uid="{00000000-0005-0000-0000-00000A000000}"/>
    <cellStyle name="Comma  - Style6" xfId="12" xr:uid="{00000000-0005-0000-0000-00000B000000}"/>
    <cellStyle name="Comma  - Style7" xfId="13" xr:uid="{00000000-0005-0000-0000-00000C000000}"/>
    <cellStyle name="Comma  - Style8" xfId="14" xr:uid="{00000000-0005-0000-0000-00000D000000}"/>
    <cellStyle name="Comma 2" xfId="15" xr:uid="{00000000-0005-0000-0000-00000E000000}"/>
    <cellStyle name="Comma 3"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 2" xfId="24" xr:uid="{00000000-0005-0000-0000-000018000000}"/>
    <cellStyle name="Normal 2 2" xfId="25" xr:uid="{00000000-0005-0000-0000-000019000000}"/>
    <cellStyle name="Normal 2 3" xfId="26" xr:uid="{00000000-0005-0000-0000-00001A000000}"/>
    <cellStyle name="Normal 2_20 Price Schedule VOL III Rev-2" xfId="27" xr:uid="{00000000-0005-0000-0000-00001B000000}"/>
    <cellStyle name="Normal 3" xfId="28" xr:uid="{00000000-0005-0000-0000-00001C000000}"/>
    <cellStyle name="Normal 3 2" xfId="29" xr:uid="{00000000-0005-0000-0000-00001D000000}"/>
    <cellStyle name="Normal 3 3" xfId="30" xr:uid="{00000000-0005-0000-0000-00001E000000}"/>
    <cellStyle name="Normal 3_First Envelope - R2" xfId="31" xr:uid="{00000000-0005-0000-0000-00001F000000}"/>
    <cellStyle name="Normal 4" xfId="32" xr:uid="{00000000-0005-0000-0000-000020000000}"/>
    <cellStyle name="Normal 5" xfId="33" xr:uid="{00000000-0005-0000-0000-000021000000}"/>
    <cellStyle name="Normal_Annexures TW 04 2" xfId="34" xr:uid="{00000000-0005-0000-0000-000022000000}"/>
    <cellStyle name="Normal_Attach 3(JV)" xfId="35" xr:uid="{00000000-0005-0000-0000-000023000000}"/>
    <cellStyle name="Normal_Attacments TW 04" xfId="36" xr:uid="{00000000-0005-0000-0000-000024000000}"/>
    <cellStyle name="Normal_Entertainment Form" xfId="37" xr:uid="{00000000-0005-0000-0000-000025000000}"/>
    <cellStyle name="Normal_Price_Schedules for Insulator Package Rev-01" xfId="38" xr:uid="{00000000-0005-0000-0000-000026000000}"/>
    <cellStyle name="Normal_PRICE-SCHE Bihar-Rev-2-corrections" xfId="39" xr:uid="{00000000-0005-0000-0000-000027000000}"/>
    <cellStyle name="Normal_Sheet1" xfId="40" xr:uid="{00000000-0005-0000-0000-000028000000}"/>
    <cellStyle name="Popis" xfId="41" xr:uid="{00000000-0005-0000-0000-000029000000}"/>
    <cellStyle name="Sledovaný hypertextový odkaz" xfId="42" xr:uid="{00000000-0005-0000-0000-00002A000000}"/>
    <cellStyle name="Standard_BS14" xfId="43" xr:uid="{00000000-0005-0000-0000-00002B000000}"/>
  </cellStyles>
  <dxfs count="58">
    <dxf>
      <font>
        <strike/>
      </font>
    </dxf>
    <dxf>
      <font>
        <color theme="0"/>
      </font>
      <fill>
        <patternFill patternType="none">
          <bgColor indexed="65"/>
        </patternFill>
      </fill>
    </dxf>
    <dxf>
      <font>
        <strike/>
      </font>
    </dxf>
    <dxf>
      <font>
        <strike/>
        <condense val="0"/>
        <extend val="0"/>
      </font>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rgb="FFFFFFFF"/>
      </font>
    </dxf>
    <dxf>
      <font>
        <condense val="0"/>
        <extend val="0"/>
        <color indexed="9"/>
      </font>
    </dxf>
    <dxf>
      <font>
        <color theme="0"/>
      </font>
    </dxf>
    <dxf>
      <font>
        <color theme="0"/>
      </font>
    </dxf>
    <dxf>
      <font>
        <color theme="0"/>
      </font>
    </dxf>
    <dxf>
      <font>
        <condense val="0"/>
        <extend val="0"/>
        <color indexed="9"/>
      </font>
    </dxf>
    <dxf>
      <font>
        <condense val="0"/>
        <extend val="0"/>
        <color indexed="9"/>
      </font>
    </dxf>
    <dxf>
      <font>
        <color theme="0"/>
      </font>
    </dxf>
    <dxf>
      <font>
        <condense val="0"/>
        <extend val="0"/>
        <color indexed="9"/>
      </font>
    </dxf>
    <dxf>
      <font>
        <condense val="0"/>
        <extend val="0"/>
        <color indexed="9"/>
      </font>
    </dxf>
    <dxf>
      <font>
        <color theme="0"/>
      </font>
    </dxf>
    <dxf>
      <font>
        <color theme="0"/>
      </font>
    </dxf>
    <dxf>
      <font>
        <color theme="0"/>
      </font>
    </dxf>
    <dxf>
      <font>
        <color theme="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lor theme="0"/>
      </font>
      <fill>
        <patternFill patternType="none">
          <bgColor indexed="65"/>
        </patternFill>
      </fill>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strike/>
      </font>
    </dxf>
    <dxf>
      <font>
        <color indexed="9"/>
      </font>
      <fill>
        <patternFill patternType="none">
          <bgColor indexed="65"/>
        </patternFill>
      </fill>
    </dxf>
    <dxf>
      <font>
        <color theme="0"/>
        <name val="Cambria"/>
        <scheme val="none"/>
      </font>
      <fill>
        <patternFill patternType="solid">
          <bgColor theme="0"/>
        </patternFill>
      </fill>
    </dxf>
    <dxf>
      <font>
        <color theme="0"/>
        <name val="Cambria"/>
        <scheme val="none"/>
      </font>
      <fill>
        <patternFill patternType="none">
          <bgColor indexed="65"/>
        </patternFill>
      </fill>
    </dxf>
    <dxf>
      <font>
        <condense val="0"/>
        <extend val="0"/>
        <color indexed="9"/>
      </font>
    </dxf>
    <dxf>
      <font>
        <condense val="0"/>
        <extend val="0"/>
        <color indexed="9"/>
      </font>
    </dxf>
    <dxf>
      <font>
        <strike/>
        <condense val="0"/>
        <extend val="0"/>
        <color auto="1"/>
      </font>
      <fill>
        <patternFill patternType="none">
          <bgColor indexed="65"/>
        </patternFill>
      </fill>
    </dxf>
    <dxf>
      <font>
        <color theme="0"/>
        <name val="Cambria"/>
        <scheme val="none"/>
      </font>
      <fill>
        <patternFill patternType="none">
          <bgColor indexed="65"/>
        </patternFill>
      </fill>
    </dxf>
    <dxf>
      <font>
        <condense val="0"/>
        <extend val="0"/>
        <color auto="1"/>
      </font>
      <fill>
        <patternFill patternType="none">
          <bgColor indexed="65"/>
        </patternFill>
      </fill>
    </dxf>
    <dxf>
      <font>
        <color indexed="9"/>
      </font>
      <fill>
        <patternFill patternType="none">
          <bgColor indexed="65"/>
        </patternFill>
      </fill>
    </dxf>
    <dxf>
      <font>
        <color theme="0"/>
      </font>
    </dxf>
    <dxf>
      <font>
        <strike/>
        <condense val="0"/>
        <extend val="0"/>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REF!" lockText="1" noThreeD="1"/>
</file>

<file path=xl/ctrlProps/ctrlProp41.xml><?xml version="1.0" encoding="utf-8"?>
<formControlPr xmlns="http://schemas.microsoft.com/office/spreadsheetml/2009/9/main" objectType="CheckBox" fmlaLink="#REF!" lockText="1" noThreeD="1"/>
</file>

<file path=xl/ctrlProps/ctrlProp42.xml><?xml version="1.0" encoding="utf-8"?>
<formControlPr xmlns="http://schemas.microsoft.com/office/spreadsheetml/2009/9/main" objectType="CheckBox" checked="Checked" fmlaLink="$H$20" lockText="1" noThreeD="1"/>
</file>

<file path=xl/ctrlProps/ctrlProp43.xml><?xml version="1.0" encoding="utf-8"?>
<formControlPr xmlns="http://schemas.microsoft.com/office/spreadsheetml/2009/9/main" objectType="Radio" firstButton="1" fmlaLink="$H$66" lockText="1" noThreeD="1"/>
</file>

<file path=xl/ctrlProps/ctrlProp4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0'!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3.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8.xml.rels><?xml version="1.0" encoding="UTF-8" standalone="yes"?>
<Relationships xmlns="http://schemas.openxmlformats.org/package/2006/relationships"><Relationship Id="rId1" Type="http://schemas.openxmlformats.org/officeDocument/2006/relationships/hyperlink" Target="#'Attach 5'!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13</xdr:row>
      <xdr:rowOff>15240</xdr:rowOff>
    </xdr:from>
    <xdr:to>
      <xdr:col>5</xdr:col>
      <xdr:colOff>0</xdr:colOff>
      <xdr:row>14</xdr:row>
      <xdr:rowOff>19234</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485775</xdr:colOff>
      <xdr:row>15</xdr:row>
      <xdr:rowOff>57150</xdr:rowOff>
    </xdr:from>
    <xdr:to>
      <xdr:col>2</xdr:col>
      <xdr:colOff>2343150</xdr:colOff>
      <xdr:row>17</xdr:row>
      <xdr:rowOff>276225</xdr:rowOff>
    </xdr:to>
    <xdr:pic>
      <xdr:nvPicPr>
        <xdr:cNvPr id="1842" name="Picture 9">
          <a:extLst>
            <a:ext uri="{FF2B5EF4-FFF2-40B4-BE49-F238E27FC236}">
              <a16:creationId xmlns:a16="http://schemas.microsoft.com/office/drawing/2014/main" id="{00000000-0008-0000-0100-0000320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0" y="5295900"/>
          <a:ext cx="24479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2600325</xdr:colOff>
      <xdr:row>15</xdr:row>
      <xdr:rowOff>95250</xdr:rowOff>
    </xdr:from>
    <xdr:to>
      <xdr:col>4</xdr:col>
      <xdr:colOff>714375</xdr:colOff>
      <xdr:row>18</xdr:row>
      <xdr:rowOff>47625</xdr:rowOff>
    </xdr:to>
    <xdr:pic>
      <xdr:nvPicPr>
        <xdr:cNvPr id="1843" name="Picture 10">
          <a:extLst>
            <a:ext uri="{FF2B5EF4-FFF2-40B4-BE49-F238E27FC236}">
              <a16:creationId xmlns:a16="http://schemas.microsoft.com/office/drawing/2014/main" id="{00000000-0008-0000-0100-0000330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105275" y="5334000"/>
          <a:ext cx="4000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914400</xdr:colOff>
          <xdr:row>22</xdr:row>
          <xdr:rowOff>0</xdr:rowOff>
        </xdr:from>
        <xdr:to>
          <xdr:col>4</xdr:col>
          <xdr:colOff>914400</xdr:colOff>
          <xdr:row>27</xdr:row>
          <xdr:rowOff>152400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0A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914400</xdr:colOff>
          <xdr:row>21</xdr:row>
          <xdr:rowOff>0</xdr:rowOff>
        </xdr:from>
        <xdr:to>
          <xdr:col>4</xdr:col>
          <xdr:colOff>914400</xdr:colOff>
          <xdr:row>26</xdr:row>
          <xdr:rowOff>152400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0B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98488" name="Group 1">
          <a:hlinkClick xmlns:r="http://schemas.openxmlformats.org/officeDocument/2006/relationships" r:id="rId1" tooltip="Click for Next Attachment"/>
          <a:extLst>
            <a:ext uri="{FF2B5EF4-FFF2-40B4-BE49-F238E27FC236}">
              <a16:creationId xmlns:a16="http://schemas.microsoft.com/office/drawing/2014/main" id="{00000000-0008-0000-0B00-0000B8800100}"/>
            </a:ext>
          </a:extLst>
        </xdr:cNvPr>
        <xdr:cNvGrpSpPr>
          <a:grpSpLocks/>
        </xdr:cNvGrpSpPr>
      </xdr:nvGrpSpPr>
      <xdr:grpSpPr bwMode="auto">
        <a:xfrm>
          <a:off x="6696075" y="47625"/>
          <a:ext cx="1104900" cy="895350"/>
          <a:chOff x="738" y="5"/>
          <a:chExt cx="116" cy="73"/>
        </a:xfrm>
      </xdr:grpSpPr>
      <xdr:sp macro="" textlink="">
        <xdr:nvSpPr>
          <xdr:cNvPr id="98490" name="AutoShape 2">
            <a:extLst>
              <a:ext uri="{FF2B5EF4-FFF2-40B4-BE49-F238E27FC236}">
                <a16:creationId xmlns:a16="http://schemas.microsoft.com/office/drawing/2014/main" id="{00000000-0008-0000-0B00-0000BA8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B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2257083</xdr:colOff>
      <xdr:row>21</xdr:row>
      <xdr:rowOff>187637</xdr:rowOff>
    </xdr:to>
    <xdr:sp macro="" textlink="">
      <xdr:nvSpPr>
        <xdr:cNvPr id="2" name="Text Box 15">
          <a:extLst>
            <a:ext uri="{FF2B5EF4-FFF2-40B4-BE49-F238E27FC236}">
              <a16:creationId xmlns:a16="http://schemas.microsoft.com/office/drawing/2014/main" id="{00000000-0008-0000-0B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108634" name="Group 1">
          <a:hlinkClick xmlns:r="http://schemas.openxmlformats.org/officeDocument/2006/relationships" r:id="rId1" tooltip="Click for Next Attachment"/>
          <a:extLst>
            <a:ext uri="{FF2B5EF4-FFF2-40B4-BE49-F238E27FC236}">
              <a16:creationId xmlns:a16="http://schemas.microsoft.com/office/drawing/2014/main" id="{00000000-0008-0000-0C00-00005AA80100}"/>
            </a:ext>
          </a:extLst>
        </xdr:cNvPr>
        <xdr:cNvGrpSpPr>
          <a:grpSpLocks/>
        </xdr:cNvGrpSpPr>
      </xdr:nvGrpSpPr>
      <xdr:grpSpPr bwMode="auto">
        <a:xfrm>
          <a:off x="7153275" y="47625"/>
          <a:ext cx="1104900" cy="676275"/>
          <a:chOff x="738" y="5"/>
          <a:chExt cx="116" cy="73"/>
        </a:xfrm>
      </xdr:grpSpPr>
      <xdr:sp macro="" textlink="">
        <xdr:nvSpPr>
          <xdr:cNvPr id="108635" name="AutoShape 2">
            <a:extLst>
              <a:ext uri="{FF2B5EF4-FFF2-40B4-BE49-F238E27FC236}">
                <a16:creationId xmlns:a16="http://schemas.microsoft.com/office/drawing/2014/main" id="{00000000-0008-0000-0C00-00005BA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C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533400</xdr:rowOff>
    </xdr:to>
    <xdr:grpSp>
      <xdr:nvGrpSpPr>
        <xdr:cNvPr id="109658" name="Group 1">
          <a:hlinkClick xmlns:r="http://schemas.openxmlformats.org/officeDocument/2006/relationships" r:id="rId1" tooltip="Click for Next Attachment"/>
          <a:extLst>
            <a:ext uri="{FF2B5EF4-FFF2-40B4-BE49-F238E27FC236}">
              <a16:creationId xmlns:a16="http://schemas.microsoft.com/office/drawing/2014/main" id="{00000000-0008-0000-0D00-00005AAC0100}"/>
            </a:ext>
          </a:extLst>
        </xdr:cNvPr>
        <xdr:cNvGrpSpPr>
          <a:grpSpLocks/>
        </xdr:cNvGrpSpPr>
      </xdr:nvGrpSpPr>
      <xdr:grpSpPr bwMode="auto">
        <a:xfrm>
          <a:off x="7112977" y="47625"/>
          <a:ext cx="2596661" cy="888756"/>
          <a:chOff x="738" y="5"/>
          <a:chExt cx="116" cy="73"/>
        </a:xfrm>
      </xdr:grpSpPr>
      <xdr:sp macro="" textlink="">
        <xdr:nvSpPr>
          <xdr:cNvPr id="109659" name="AutoShape 2">
            <a:extLst>
              <a:ext uri="{FF2B5EF4-FFF2-40B4-BE49-F238E27FC236}">
                <a16:creationId xmlns:a16="http://schemas.microsoft.com/office/drawing/2014/main" id="{00000000-0008-0000-0D00-00005BA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D00-0000033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123825</xdr:colOff>
      <xdr:row>0</xdr:row>
      <xdr:rowOff>38100</xdr:rowOff>
    </xdr:from>
    <xdr:to>
      <xdr:col>7</xdr:col>
      <xdr:colOff>9525</xdr:colOff>
      <xdr:row>2</xdr:row>
      <xdr:rowOff>314325</xdr:rowOff>
    </xdr:to>
    <xdr:grpSp>
      <xdr:nvGrpSpPr>
        <xdr:cNvPr id="110682" name="Group 1">
          <a:hlinkClick xmlns:r="http://schemas.openxmlformats.org/officeDocument/2006/relationships" r:id="rId1" tooltip="Click for Next Attachment"/>
          <a:extLst>
            <a:ext uri="{FF2B5EF4-FFF2-40B4-BE49-F238E27FC236}">
              <a16:creationId xmlns:a16="http://schemas.microsoft.com/office/drawing/2014/main" id="{00000000-0008-0000-0E00-00005AB00100}"/>
            </a:ext>
          </a:extLst>
        </xdr:cNvPr>
        <xdr:cNvGrpSpPr>
          <a:grpSpLocks/>
        </xdr:cNvGrpSpPr>
      </xdr:nvGrpSpPr>
      <xdr:grpSpPr bwMode="auto">
        <a:xfrm>
          <a:off x="6810375" y="38100"/>
          <a:ext cx="1104900" cy="695325"/>
          <a:chOff x="738" y="5"/>
          <a:chExt cx="116" cy="73"/>
        </a:xfrm>
      </xdr:grpSpPr>
      <xdr:sp macro="" textlink="">
        <xdr:nvSpPr>
          <xdr:cNvPr id="110683" name="AutoShape 2">
            <a:extLst>
              <a:ext uri="{FF2B5EF4-FFF2-40B4-BE49-F238E27FC236}">
                <a16:creationId xmlns:a16="http://schemas.microsoft.com/office/drawing/2014/main" id="{00000000-0008-0000-0E00-00005BB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111706" name="Group 1">
          <a:hlinkClick xmlns:r="http://schemas.openxmlformats.org/officeDocument/2006/relationships" r:id="rId1" tooltip="Click for Next Attachment"/>
          <a:extLst>
            <a:ext uri="{FF2B5EF4-FFF2-40B4-BE49-F238E27FC236}">
              <a16:creationId xmlns:a16="http://schemas.microsoft.com/office/drawing/2014/main" id="{00000000-0008-0000-0F00-00005AB40100}"/>
            </a:ext>
          </a:extLst>
        </xdr:cNvPr>
        <xdr:cNvGrpSpPr>
          <a:grpSpLocks/>
        </xdr:cNvGrpSpPr>
      </xdr:nvGrpSpPr>
      <xdr:grpSpPr bwMode="auto">
        <a:xfrm>
          <a:off x="6791325" y="57150"/>
          <a:ext cx="1104900" cy="733425"/>
          <a:chOff x="738" y="5"/>
          <a:chExt cx="116" cy="73"/>
        </a:xfrm>
      </xdr:grpSpPr>
      <xdr:sp macro="" textlink="">
        <xdr:nvSpPr>
          <xdr:cNvPr id="111707" name="AutoShape 2">
            <a:extLst>
              <a:ext uri="{FF2B5EF4-FFF2-40B4-BE49-F238E27FC236}">
                <a16:creationId xmlns:a16="http://schemas.microsoft.com/office/drawing/2014/main" id="{00000000-0008-0000-0F00-00005BB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F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133350</xdr:colOff>
      <xdr:row>0</xdr:row>
      <xdr:rowOff>47625</xdr:rowOff>
    </xdr:from>
    <xdr:to>
      <xdr:col>7</xdr:col>
      <xdr:colOff>19050</xdr:colOff>
      <xdr:row>2</xdr:row>
      <xdr:rowOff>323850</xdr:rowOff>
    </xdr:to>
    <xdr:grpSp>
      <xdr:nvGrpSpPr>
        <xdr:cNvPr id="96698" name="Group 1">
          <a:hlinkClick xmlns:r="http://schemas.openxmlformats.org/officeDocument/2006/relationships" r:id="rId1" tooltip="Click for Next Attachment"/>
          <a:extLst>
            <a:ext uri="{FF2B5EF4-FFF2-40B4-BE49-F238E27FC236}">
              <a16:creationId xmlns:a16="http://schemas.microsoft.com/office/drawing/2014/main" id="{00000000-0008-0000-1000-0000BA790100}"/>
            </a:ext>
          </a:extLst>
        </xdr:cNvPr>
        <xdr:cNvGrpSpPr>
          <a:grpSpLocks/>
        </xdr:cNvGrpSpPr>
      </xdr:nvGrpSpPr>
      <xdr:grpSpPr bwMode="auto">
        <a:xfrm>
          <a:off x="7646194" y="47625"/>
          <a:ext cx="473869" cy="704850"/>
          <a:chOff x="738" y="5"/>
          <a:chExt cx="116" cy="73"/>
        </a:xfrm>
      </xdr:grpSpPr>
      <xdr:sp macro="" textlink="">
        <xdr:nvSpPr>
          <xdr:cNvPr id="96700" name="AutoShape 2">
            <a:extLst>
              <a:ext uri="{FF2B5EF4-FFF2-40B4-BE49-F238E27FC236}">
                <a16:creationId xmlns:a16="http://schemas.microsoft.com/office/drawing/2014/main" id="{00000000-0008-0000-1000-0000BC7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1000-0000033C0000}"/>
              </a:ext>
            </a:extLst>
          </xdr:cNvPr>
          <xdr:cNvSpPr txBox="1">
            <a:spLocks noChangeArrowheads="1"/>
          </xdr:cNvSpPr>
        </xdr:nvSpPr>
        <xdr:spPr bwMode="auto">
          <a:xfrm>
            <a:off x="752" y="23"/>
            <a:ext cx="104"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1</xdr:col>
      <xdr:colOff>38101</xdr:colOff>
      <xdr:row>34</xdr:row>
      <xdr:rowOff>195000</xdr:rowOff>
    </xdr:from>
    <xdr:to>
      <xdr:col>1</xdr:col>
      <xdr:colOff>1762125</xdr:colOff>
      <xdr:row>34</xdr:row>
      <xdr:rowOff>559594</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762001" y="13120425"/>
          <a:ext cx="1695449" cy="3645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r>
            <a:rPr lang="en-US" sz="1100">
              <a:solidFill>
                <a:schemeClr val="tx1"/>
              </a:solidFill>
              <a:latin typeface="Book Antiqua" pitchFamily="18" charset="0"/>
            </a:rPr>
            <a:t>Choose the OPTION from</a:t>
          </a:r>
          <a:r>
            <a:rPr lang="en-US" sz="1100" baseline="0">
              <a:solidFill>
                <a:schemeClr val="tx1"/>
              </a:solidFill>
              <a:latin typeface="Book Antiqua" pitchFamily="18" charset="0"/>
            </a:rPr>
            <a:t> Drop Down Menu</a:t>
          </a:r>
          <a:r>
            <a:rPr lang="en-US" sz="1100">
              <a:solidFill>
                <a:schemeClr val="tx1"/>
              </a:solidFill>
              <a:latin typeface="Book Antiqua" pitchFamily="18" charset="0"/>
            </a:rPr>
            <a:t> ^</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333375</xdr:rowOff>
    </xdr:to>
    <xdr:grpSp>
      <xdr:nvGrpSpPr>
        <xdr:cNvPr id="112730" name="Group 1">
          <a:hlinkClick xmlns:r="http://schemas.openxmlformats.org/officeDocument/2006/relationships" r:id="rId1" tooltip="Click for Next Attachment"/>
          <a:extLst>
            <a:ext uri="{FF2B5EF4-FFF2-40B4-BE49-F238E27FC236}">
              <a16:creationId xmlns:a16="http://schemas.microsoft.com/office/drawing/2014/main" id="{00000000-0008-0000-1100-00005AB80100}"/>
            </a:ext>
          </a:extLst>
        </xdr:cNvPr>
        <xdr:cNvGrpSpPr>
          <a:grpSpLocks/>
        </xdr:cNvGrpSpPr>
      </xdr:nvGrpSpPr>
      <xdr:grpSpPr bwMode="auto">
        <a:xfrm>
          <a:off x="6496050" y="47625"/>
          <a:ext cx="1104900" cy="704850"/>
          <a:chOff x="738" y="5"/>
          <a:chExt cx="116" cy="73"/>
        </a:xfrm>
      </xdr:grpSpPr>
      <xdr:sp macro="" textlink="">
        <xdr:nvSpPr>
          <xdr:cNvPr id="112731" name="AutoShape 2">
            <a:extLst>
              <a:ext uri="{FF2B5EF4-FFF2-40B4-BE49-F238E27FC236}">
                <a16:creationId xmlns:a16="http://schemas.microsoft.com/office/drawing/2014/main" id="{00000000-0008-0000-1100-00005BB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1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113754" name="Group 1">
          <a:hlinkClick xmlns:r="http://schemas.openxmlformats.org/officeDocument/2006/relationships" r:id="rId1" tooltip="Click for Next Attachment"/>
          <a:extLst>
            <a:ext uri="{FF2B5EF4-FFF2-40B4-BE49-F238E27FC236}">
              <a16:creationId xmlns:a16="http://schemas.microsoft.com/office/drawing/2014/main" id="{00000000-0008-0000-1200-00005ABC0100}"/>
            </a:ext>
          </a:extLst>
        </xdr:cNvPr>
        <xdr:cNvGrpSpPr>
          <a:grpSpLocks/>
        </xdr:cNvGrpSpPr>
      </xdr:nvGrpSpPr>
      <xdr:grpSpPr bwMode="auto">
        <a:xfrm>
          <a:off x="6677025" y="47625"/>
          <a:ext cx="1104900" cy="695325"/>
          <a:chOff x="738" y="5"/>
          <a:chExt cx="116" cy="73"/>
        </a:xfrm>
      </xdr:grpSpPr>
      <xdr:sp macro="" textlink="">
        <xdr:nvSpPr>
          <xdr:cNvPr id="113755" name="AutoShape 2">
            <a:extLst>
              <a:ext uri="{FF2B5EF4-FFF2-40B4-BE49-F238E27FC236}">
                <a16:creationId xmlns:a16="http://schemas.microsoft.com/office/drawing/2014/main" id="{00000000-0008-0000-1200-00005BB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47625</xdr:rowOff>
    </xdr:from>
    <xdr:to>
      <xdr:col>6</xdr:col>
      <xdr:colOff>66675</xdr:colOff>
      <xdr:row>1</xdr:row>
      <xdr:rowOff>238125</xdr:rowOff>
    </xdr:to>
    <xdr:grpSp>
      <xdr:nvGrpSpPr>
        <xdr:cNvPr id="100468" name="Group 12">
          <a:hlinkClick xmlns:r="http://schemas.openxmlformats.org/officeDocument/2006/relationships" r:id="rId1" tooltip="Click for Next Attachment"/>
          <a:extLst>
            <a:ext uri="{FF2B5EF4-FFF2-40B4-BE49-F238E27FC236}">
              <a16:creationId xmlns:a16="http://schemas.microsoft.com/office/drawing/2014/main" id="{00000000-0008-0000-0200-000074880100}"/>
            </a:ext>
          </a:extLst>
        </xdr:cNvPr>
        <xdr:cNvGrpSpPr>
          <a:grpSpLocks/>
        </xdr:cNvGrpSpPr>
      </xdr:nvGrpSpPr>
      <xdr:grpSpPr bwMode="auto">
        <a:xfrm>
          <a:off x="7848600" y="47625"/>
          <a:ext cx="1047750" cy="1104900"/>
          <a:chOff x="738" y="5"/>
          <a:chExt cx="116" cy="73"/>
        </a:xfrm>
      </xdr:grpSpPr>
      <xdr:sp macro="" textlink="">
        <xdr:nvSpPr>
          <xdr:cNvPr id="100469" name="AutoShape 13">
            <a:extLst>
              <a:ext uri="{FF2B5EF4-FFF2-40B4-BE49-F238E27FC236}">
                <a16:creationId xmlns:a16="http://schemas.microsoft.com/office/drawing/2014/main" id="{00000000-0008-0000-0200-00007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9470" name="Text Box 14">
            <a:extLst>
              <a:ext uri="{FF2B5EF4-FFF2-40B4-BE49-F238E27FC236}">
                <a16:creationId xmlns:a16="http://schemas.microsoft.com/office/drawing/2014/main" id="{00000000-0008-0000-0200-00000E4C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114778" name="Group 1">
          <a:hlinkClick xmlns:r="http://schemas.openxmlformats.org/officeDocument/2006/relationships" r:id="rId1" tooltip="Click for Next Attachment"/>
          <a:extLst>
            <a:ext uri="{FF2B5EF4-FFF2-40B4-BE49-F238E27FC236}">
              <a16:creationId xmlns:a16="http://schemas.microsoft.com/office/drawing/2014/main" id="{00000000-0008-0000-1300-00005AC00100}"/>
            </a:ext>
          </a:extLst>
        </xdr:cNvPr>
        <xdr:cNvGrpSpPr>
          <a:grpSpLocks/>
        </xdr:cNvGrpSpPr>
      </xdr:nvGrpSpPr>
      <xdr:grpSpPr bwMode="auto">
        <a:xfrm>
          <a:off x="6827838" y="444500"/>
          <a:ext cx="1108075" cy="692150"/>
          <a:chOff x="738" y="5"/>
          <a:chExt cx="116" cy="73"/>
        </a:xfrm>
      </xdr:grpSpPr>
      <xdr:sp macro="" textlink="">
        <xdr:nvSpPr>
          <xdr:cNvPr id="114779" name="AutoShape 2">
            <a:extLst>
              <a:ext uri="{FF2B5EF4-FFF2-40B4-BE49-F238E27FC236}">
                <a16:creationId xmlns:a16="http://schemas.microsoft.com/office/drawing/2014/main" id="{00000000-0008-0000-1300-00005BC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102498" name="Group 2">
          <a:hlinkClick xmlns:r="http://schemas.openxmlformats.org/officeDocument/2006/relationships" r:id="rId1" tooltip="Click for Next Attachment"/>
          <a:extLst>
            <a:ext uri="{FF2B5EF4-FFF2-40B4-BE49-F238E27FC236}">
              <a16:creationId xmlns:a16="http://schemas.microsoft.com/office/drawing/2014/main" id="{00000000-0008-0000-1400-000062900100}"/>
            </a:ext>
          </a:extLst>
        </xdr:cNvPr>
        <xdr:cNvGrpSpPr>
          <a:grpSpLocks/>
        </xdr:cNvGrpSpPr>
      </xdr:nvGrpSpPr>
      <xdr:grpSpPr bwMode="auto">
        <a:xfrm>
          <a:off x="6488206" y="57150"/>
          <a:ext cx="862293" cy="846044"/>
          <a:chOff x="738" y="5"/>
          <a:chExt cx="116" cy="73"/>
        </a:xfrm>
      </xdr:grpSpPr>
      <xdr:sp macro="" textlink="">
        <xdr:nvSpPr>
          <xdr:cNvPr id="102499" name="AutoShape 3">
            <a:extLst>
              <a:ext uri="{FF2B5EF4-FFF2-40B4-BE49-F238E27FC236}">
                <a16:creationId xmlns:a16="http://schemas.microsoft.com/office/drawing/2014/main" id="{00000000-0008-0000-1400-0000639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68</xdr:row>
          <xdr:rowOff>19050</xdr:rowOff>
        </xdr:from>
        <xdr:to>
          <xdr:col>2</xdr:col>
          <xdr:colOff>752475</xdr:colOff>
          <xdr:row>69</xdr:row>
          <xdr:rowOff>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68</xdr:row>
          <xdr:rowOff>19050</xdr:rowOff>
        </xdr:from>
        <xdr:to>
          <xdr:col>3</xdr:col>
          <xdr:colOff>923925</xdr:colOff>
          <xdr:row>69</xdr:row>
          <xdr:rowOff>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103521" name="Group 1">
          <a:hlinkClick xmlns:r="http://schemas.openxmlformats.org/officeDocument/2006/relationships" r:id="rId1" tooltip="Click for Next Attachment"/>
          <a:extLst>
            <a:ext uri="{FF2B5EF4-FFF2-40B4-BE49-F238E27FC236}">
              <a16:creationId xmlns:a16="http://schemas.microsoft.com/office/drawing/2014/main" id="{00000000-0008-0000-1500-000061940100}"/>
            </a:ext>
          </a:extLst>
        </xdr:cNvPr>
        <xdr:cNvGrpSpPr>
          <a:grpSpLocks/>
        </xdr:cNvGrpSpPr>
      </xdr:nvGrpSpPr>
      <xdr:grpSpPr bwMode="auto">
        <a:xfrm>
          <a:off x="7972425" y="381000"/>
          <a:ext cx="1104900" cy="1181100"/>
          <a:chOff x="738" y="5"/>
          <a:chExt cx="116" cy="73"/>
        </a:xfrm>
      </xdr:grpSpPr>
      <xdr:sp macro="" textlink="">
        <xdr:nvSpPr>
          <xdr:cNvPr id="103522" name="AutoShape 2">
            <a:extLst>
              <a:ext uri="{FF2B5EF4-FFF2-40B4-BE49-F238E27FC236}">
                <a16:creationId xmlns:a16="http://schemas.microsoft.com/office/drawing/2014/main" id="{00000000-0008-0000-1500-0000629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5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115802" name="Group 1">
          <a:hlinkClick xmlns:r="http://schemas.openxmlformats.org/officeDocument/2006/relationships" r:id="rId1" tooltip="Click for Next Attachment"/>
          <a:extLst>
            <a:ext uri="{FF2B5EF4-FFF2-40B4-BE49-F238E27FC236}">
              <a16:creationId xmlns:a16="http://schemas.microsoft.com/office/drawing/2014/main" id="{00000000-0008-0000-1600-00005AC40100}"/>
            </a:ext>
          </a:extLst>
        </xdr:cNvPr>
        <xdr:cNvGrpSpPr>
          <a:grpSpLocks/>
        </xdr:cNvGrpSpPr>
      </xdr:nvGrpSpPr>
      <xdr:grpSpPr bwMode="auto">
        <a:xfrm>
          <a:off x="7048500" y="57150"/>
          <a:ext cx="1104900" cy="819150"/>
          <a:chOff x="738" y="5"/>
          <a:chExt cx="116" cy="73"/>
        </a:xfrm>
      </xdr:grpSpPr>
      <xdr:sp macro="" textlink="">
        <xdr:nvSpPr>
          <xdr:cNvPr id="115803" name="AutoShape 2">
            <a:extLst>
              <a:ext uri="{FF2B5EF4-FFF2-40B4-BE49-F238E27FC236}">
                <a16:creationId xmlns:a16="http://schemas.microsoft.com/office/drawing/2014/main" id="{00000000-0008-0000-1600-00005BC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3</xdr:row>
      <xdr:rowOff>0</xdr:rowOff>
    </xdr:to>
    <xdr:grpSp>
      <xdr:nvGrpSpPr>
        <xdr:cNvPr id="116826" name="Group 1">
          <a:hlinkClick xmlns:r="http://schemas.openxmlformats.org/officeDocument/2006/relationships" r:id="rId1" tooltip="Click for Next Attachment"/>
          <a:extLst>
            <a:ext uri="{FF2B5EF4-FFF2-40B4-BE49-F238E27FC236}">
              <a16:creationId xmlns:a16="http://schemas.microsoft.com/office/drawing/2014/main" id="{00000000-0008-0000-1700-00005AC80100}"/>
            </a:ext>
          </a:extLst>
        </xdr:cNvPr>
        <xdr:cNvGrpSpPr>
          <a:grpSpLocks/>
        </xdr:cNvGrpSpPr>
      </xdr:nvGrpSpPr>
      <xdr:grpSpPr bwMode="auto">
        <a:xfrm>
          <a:off x="6772275" y="57150"/>
          <a:ext cx="1104900" cy="1571625"/>
          <a:chOff x="738" y="5"/>
          <a:chExt cx="116" cy="73"/>
        </a:xfrm>
      </xdr:grpSpPr>
      <xdr:sp macro="" textlink="">
        <xdr:nvSpPr>
          <xdr:cNvPr id="116827" name="AutoShape 2">
            <a:extLst>
              <a:ext uri="{FF2B5EF4-FFF2-40B4-BE49-F238E27FC236}">
                <a16:creationId xmlns:a16="http://schemas.microsoft.com/office/drawing/2014/main" id="{00000000-0008-0000-1700-00005BC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3</xdr:row>
      <xdr:rowOff>0</xdr:rowOff>
    </xdr:to>
    <xdr:grpSp>
      <xdr:nvGrpSpPr>
        <xdr:cNvPr id="118874" name="Group 1">
          <a:hlinkClick xmlns:r="http://schemas.openxmlformats.org/officeDocument/2006/relationships" r:id="rId1" tooltip="Click for Next Attachment"/>
          <a:extLst>
            <a:ext uri="{FF2B5EF4-FFF2-40B4-BE49-F238E27FC236}">
              <a16:creationId xmlns:a16="http://schemas.microsoft.com/office/drawing/2014/main" id="{00000000-0008-0000-1900-00005AD00100}"/>
            </a:ext>
          </a:extLst>
        </xdr:cNvPr>
        <xdr:cNvGrpSpPr>
          <a:grpSpLocks/>
        </xdr:cNvGrpSpPr>
      </xdr:nvGrpSpPr>
      <xdr:grpSpPr bwMode="auto">
        <a:xfrm>
          <a:off x="6709263" y="57150"/>
          <a:ext cx="1101970" cy="1510812"/>
          <a:chOff x="738" y="5"/>
          <a:chExt cx="116" cy="73"/>
        </a:xfrm>
      </xdr:grpSpPr>
      <xdr:sp macro="" textlink="">
        <xdr:nvSpPr>
          <xdr:cNvPr id="118875" name="AutoShape 2">
            <a:extLst>
              <a:ext uri="{FF2B5EF4-FFF2-40B4-BE49-F238E27FC236}">
                <a16:creationId xmlns:a16="http://schemas.microsoft.com/office/drawing/2014/main" id="{00000000-0008-0000-1900-00005BD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A00-000002000000}"/>
            </a:ext>
          </a:extLst>
        </xdr:cNvPr>
        <xdr:cNvGrpSpPr>
          <a:grpSpLocks/>
        </xdr:cNvGrpSpPr>
      </xdr:nvGrpSpPr>
      <xdr:grpSpPr bwMode="auto">
        <a:xfrm>
          <a:off x="6657975" y="57150"/>
          <a:ext cx="1104900" cy="695325"/>
          <a:chOff x="738" y="5"/>
          <a:chExt cx="116" cy="73"/>
        </a:xfrm>
      </xdr:grpSpPr>
      <xdr:sp macro="" textlink="">
        <xdr:nvSpPr>
          <xdr:cNvPr id="3" name="AutoShape 2">
            <a:extLst>
              <a:ext uri="{FF2B5EF4-FFF2-40B4-BE49-F238E27FC236}">
                <a16:creationId xmlns:a16="http://schemas.microsoft.com/office/drawing/2014/main" id="{00000000-0008-0000-1A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117850" name="Group 1">
          <a:hlinkClick xmlns:r="http://schemas.openxmlformats.org/officeDocument/2006/relationships" r:id="rId1" tooltip="Click for Next Attachment"/>
          <a:extLst>
            <a:ext uri="{FF2B5EF4-FFF2-40B4-BE49-F238E27FC236}">
              <a16:creationId xmlns:a16="http://schemas.microsoft.com/office/drawing/2014/main" id="{00000000-0008-0000-1800-00005ACC0100}"/>
            </a:ext>
          </a:extLst>
        </xdr:cNvPr>
        <xdr:cNvGrpSpPr>
          <a:grpSpLocks/>
        </xdr:cNvGrpSpPr>
      </xdr:nvGrpSpPr>
      <xdr:grpSpPr bwMode="auto">
        <a:xfrm>
          <a:off x="6705600" y="57150"/>
          <a:ext cx="1104900" cy="695325"/>
          <a:chOff x="738" y="5"/>
          <a:chExt cx="116" cy="73"/>
        </a:xfrm>
      </xdr:grpSpPr>
      <xdr:sp macro="" textlink="">
        <xdr:nvSpPr>
          <xdr:cNvPr id="117851" name="AutoShape 2">
            <a:extLst>
              <a:ext uri="{FF2B5EF4-FFF2-40B4-BE49-F238E27FC236}">
                <a16:creationId xmlns:a16="http://schemas.microsoft.com/office/drawing/2014/main" id="{00000000-0008-0000-1800-00005BC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8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9650" name="Group 14">
          <a:hlinkClick xmlns:r="http://schemas.openxmlformats.org/officeDocument/2006/relationships" r:id="rId1" tooltip="Back to Cover"/>
          <a:extLst>
            <a:ext uri="{FF2B5EF4-FFF2-40B4-BE49-F238E27FC236}">
              <a16:creationId xmlns:a16="http://schemas.microsoft.com/office/drawing/2014/main" id="{00000000-0008-0000-1B00-000042850100}"/>
            </a:ext>
          </a:extLst>
        </xdr:cNvPr>
        <xdr:cNvGrpSpPr>
          <a:grpSpLocks/>
        </xdr:cNvGrpSpPr>
      </xdr:nvGrpSpPr>
      <xdr:grpSpPr bwMode="auto">
        <a:xfrm>
          <a:off x="7597486" y="57150"/>
          <a:ext cx="1192357" cy="695325"/>
          <a:chOff x="711" y="6"/>
          <a:chExt cx="125" cy="73"/>
        </a:xfrm>
      </xdr:grpSpPr>
      <xdr:sp macro="" textlink="">
        <xdr:nvSpPr>
          <xdr:cNvPr id="99655" name="AutoShape 8">
            <a:extLst>
              <a:ext uri="{FF2B5EF4-FFF2-40B4-BE49-F238E27FC236}">
                <a16:creationId xmlns:a16="http://schemas.microsoft.com/office/drawing/2014/main" id="{00000000-0008-0000-1B00-00004785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8</xdr:col>
      <xdr:colOff>84138</xdr:colOff>
      <xdr:row>20</xdr:row>
      <xdr:rowOff>497364</xdr:rowOff>
    </xdr:from>
    <xdr:to>
      <xdr:col>9</xdr:col>
      <xdr:colOff>17805</xdr:colOff>
      <xdr:row>23</xdr:row>
      <xdr:rowOff>140276</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9037638" y="8648699"/>
          <a:ext cx="800442"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9</xdr:col>
      <xdr:colOff>441644</xdr:colOff>
      <xdr:row>20</xdr:row>
      <xdr:rowOff>245907</xdr:rowOff>
    </xdr:from>
    <xdr:to>
      <xdr:col>10</xdr:col>
      <xdr:colOff>395611</xdr:colOff>
      <xdr:row>20</xdr:row>
      <xdr:rowOff>540426</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10261919" y="8402638"/>
          <a:ext cx="792167" cy="289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49529</xdr:colOff>
      <xdr:row>20</xdr:row>
      <xdr:rowOff>496730</xdr:rowOff>
    </xdr:from>
    <xdr:to>
      <xdr:col>7</xdr:col>
      <xdr:colOff>89309</xdr:colOff>
      <xdr:row>23</xdr:row>
      <xdr:rowOff>138115</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12354" y="8648065"/>
          <a:ext cx="877980" cy="1984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7</xdr:col>
      <xdr:colOff>60962</xdr:colOff>
      <xdr:row>20</xdr:row>
      <xdr:rowOff>486252</xdr:rowOff>
    </xdr:from>
    <xdr:to>
      <xdr:col>8</xdr:col>
      <xdr:colOff>41991</xdr:colOff>
      <xdr:row>23</xdr:row>
      <xdr:rowOff>129164</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61987" y="8637587"/>
          <a:ext cx="733504"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104538" name="Group 3">
          <a:hlinkClick xmlns:r="http://schemas.openxmlformats.org/officeDocument/2006/relationships" r:id="rId1" tooltip="Click for Next Attachment"/>
          <a:extLst>
            <a:ext uri="{FF2B5EF4-FFF2-40B4-BE49-F238E27FC236}">
              <a16:creationId xmlns:a16="http://schemas.microsoft.com/office/drawing/2014/main" id="{00000000-0008-0000-0300-00005A980100}"/>
            </a:ext>
          </a:extLst>
        </xdr:cNvPr>
        <xdr:cNvGrpSpPr>
          <a:grpSpLocks/>
        </xdr:cNvGrpSpPr>
      </xdr:nvGrpSpPr>
      <xdr:grpSpPr bwMode="auto">
        <a:xfrm>
          <a:off x="6486525" y="47625"/>
          <a:ext cx="428625" cy="704850"/>
          <a:chOff x="738" y="5"/>
          <a:chExt cx="116" cy="73"/>
        </a:xfrm>
      </xdr:grpSpPr>
      <xdr:sp macro="" textlink="">
        <xdr:nvSpPr>
          <xdr:cNvPr id="104539" name="AutoShape 1">
            <a:extLst>
              <a:ext uri="{FF2B5EF4-FFF2-40B4-BE49-F238E27FC236}">
                <a16:creationId xmlns:a16="http://schemas.microsoft.com/office/drawing/2014/main" id="{00000000-0008-0000-0300-00005B9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119822" name="Group 1">
          <a:hlinkClick xmlns:r="http://schemas.openxmlformats.org/officeDocument/2006/relationships" r:id="rId1" tooltip="Click for Next Attachment"/>
          <a:extLst>
            <a:ext uri="{FF2B5EF4-FFF2-40B4-BE49-F238E27FC236}">
              <a16:creationId xmlns:a16="http://schemas.microsoft.com/office/drawing/2014/main" id="{00000000-0008-0000-0400-00000ED40100}"/>
            </a:ext>
          </a:extLst>
        </xdr:cNvPr>
        <xdr:cNvGrpSpPr>
          <a:grpSpLocks/>
        </xdr:cNvGrpSpPr>
      </xdr:nvGrpSpPr>
      <xdr:grpSpPr bwMode="auto">
        <a:xfrm>
          <a:off x="9782175" y="200025"/>
          <a:ext cx="2352675" cy="876300"/>
          <a:chOff x="738" y="5"/>
          <a:chExt cx="116" cy="73"/>
        </a:xfrm>
      </xdr:grpSpPr>
      <xdr:sp macro="" textlink="">
        <xdr:nvSpPr>
          <xdr:cNvPr id="119829" name="AutoShape 2">
            <a:extLst>
              <a:ext uri="{FF2B5EF4-FFF2-40B4-BE49-F238E27FC236}">
                <a16:creationId xmlns:a16="http://schemas.microsoft.com/office/drawing/2014/main" id="{00000000-0008-0000-0400-000015D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753" y="23"/>
            <a:ext cx="104"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19050</xdr:colOff>
          <xdr:row>75</xdr:row>
          <xdr:rowOff>57150</xdr:rowOff>
        </xdr:from>
        <xdr:to>
          <xdr:col>6</xdr:col>
          <xdr:colOff>962025</xdr:colOff>
          <xdr:row>77</xdr:row>
          <xdr:rowOff>123825</xdr:rowOff>
        </xdr:to>
        <xdr:grpSp>
          <xdr:nvGrpSpPr>
            <xdr:cNvPr id="119823" name="Group 4">
              <a:extLst>
                <a:ext uri="{FF2B5EF4-FFF2-40B4-BE49-F238E27FC236}">
                  <a16:creationId xmlns:a16="http://schemas.microsoft.com/office/drawing/2014/main" id="{00000000-0008-0000-0400-00000FD40100}"/>
                </a:ext>
              </a:extLst>
            </xdr:cNvPr>
            <xdr:cNvGrpSpPr>
              <a:grpSpLocks/>
            </xdr:cNvGrpSpPr>
          </xdr:nvGrpSpPr>
          <xdr:grpSpPr bwMode="auto">
            <a:xfrm>
              <a:off x="4648200" y="4238625"/>
              <a:ext cx="2009775" cy="0"/>
              <a:chOff x="4648220" y="0"/>
              <a:chExt cx="2001982" cy="4238625"/>
            </a:xfrm>
          </xdr:grpSpPr>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4703914" y="4238625"/>
                <a:ext cx="16906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FOUNDATION</a:t>
                </a:r>
              </a:p>
            </xdr:txBody>
          </xdr:sp>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4674503" y="4238625"/>
                <a:ext cx="93302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a:t>
                </a:r>
              </a:p>
            </xdr:txBody>
          </xdr:sp>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4648220" y="0"/>
                <a:ext cx="20019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STRINGING OF TRANSMISSION LINE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75</xdr:row>
          <xdr:rowOff>47625</xdr:rowOff>
        </xdr:from>
        <xdr:to>
          <xdr:col>8</xdr:col>
          <xdr:colOff>1085850</xdr:colOff>
          <xdr:row>77</xdr:row>
          <xdr:rowOff>114300</xdr:rowOff>
        </xdr:to>
        <xdr:grpSp>
          <xdr:nvGrpSpPr>
            <xdr:cNvPr id="119824" name="Group 43">
              <a:extLst>
                <a:ext uri="{FF2B5EF4-FFF2-40B4-BE49-F238E27FC236}">
                  <a16:creationId xmlns:a16="http://schemas.microsoft.com/office/drawing/2014/main" id="{00000000-0008-0000-0400-000010D40100}"/>
                </a:ext>
              </a:extLst>
            </xdr:cNvPr>
            <xdr:cNvGrpSpPr>
              <a:grpSpLocks/>
            </xdr:cNvGrpSpPr>
          </xdr:nvGrpSpPr>
          <xdr:grpSpPr bwMode="auto">
            <a:xfrm>
              <a:off x="6819900" y="4238625"/>
              <a:ext cx="1990725" cy="0"/>
              <a:chOff x="4648240" y="0"/>
              <a:chExt cx="4645446" cy="4238625"/>
            </a:xfrm>
          </xdr:grpSpPr>
          <xdr:sp macro="" textlink="">
            <xdr:nvSpPr>
              <xdr:cNvPr id="50210" name="Check Box 34" hidden="1">
                <a:extLst>
                  <a:ext uri="{63B3BB69-23CF-44E3-9099-C40C66FF867C}">
                    <a14:compatExt spid="_x0000_s50210"/>
                  </a:ext>
                  <a:ext uri="{FF2B5EF4-FFF2-40B4-BE49-F238E27FC236}">
                    <a16:creationId xmlns:a16="http://schemas.microsoft.com/office/drawing/2014/main" id="{00000000-0008-0000-0400-000022C40000}"/>
                  </a:ext>
                </a:extLst>
              </xdr:cNvPr>
              <xdr:cNvSpPr/>
            </xdr:nvSpPr>
            <xdr:spPr bwMode="auto">
              <a:xfrm>
                <a:off x="7603085" y="4238625"/>
                <a:ext cx="16906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FOUNDATION</a:t>
                </a:r>
              </a:p>
            </xdr:txBody>
          </xdr:sp>
          <xdr:sp macro="" textlink="">
            <xdr:nvSpPr>
              <xdr:cNvPr id="50211" name="Check Box 35" hidden="1">
                <a:extLst>
                  <a:ext uri="{63B3BB69-23CF-44E3-9099-C40C66FF867C}">
                    <a14:compatExt spid="_x0000_s50211"/>
                  </a:ext>
                  <a:ext uri="{FF2B5EF4-FFF2-40B4-BE49-F238E27FC236}">
                    <a16:creationId xmlns:a16="http://schemas.microsoft.com/office/drawing/2014/main" id="{00000000-0008-0000-0400-000023C40000}"/>
                  </a:ext>
                </a:extLst>
              </xdr:cNvPr>
              <xdr:cNvSpPr/>
            </xdr:nvSpPr>
            <xdr:spPr bwMode="auto">
              <a:xfrm>
                <a:off x="7981869" y="4238625"/>
                <a:ext cx="93301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a:t>
                </a:r>
              </a:p>
            </xdr:txBody>
          </xdr:sp>
          <xdr:sp macro="" textlink="">
            <xdr:nvSpPr>
              <xdr:cNvPr id="50212" name="Check Box 36" hidden="1">
                <a:extLst>
                  <a:ext uri="{63B3BB69-23CF-44E3-9099-C40C66FF867C}">
                    <a14:compatExt spid="_x0000_s50212"/>
                  </a:ext>
                  <a:ext uri="{FF2B5EF4-FFF2-40B4-BE49-F238E27FC236}">
                    <a16:creationId xmlns:a16="http://schemas.microsoft.com/office/drawing/2014/main" id="{00000000-0008-0000-0400-000024C40000}"/>
                  </a:ext>
                </a:extLst>
              </xdr:cNvPr>
              <xdr:cNvSpPr/>
            </xdr:nvSpPr>
            <xdr:spPr bwMode="auto">
              <a:xfrm>
                <a:off x="4648240" y="0"/>
                <a:ext cx="200198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STRINGING OF TRANSMISSION LINE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86</xdr:row>
          <xdr:rowOff>114300</xdr:rowOff>
        </xdr:from>
        <xdr:to>
          <xdr:col>6</xdr:col>
          <xdr:colOff>323850</xdr:colOff>
          <xdr:row>86</xdr:row>
          <xdr:rowOff>1019175</xdr:rowOff>
        </xdr:to>
        <xdr:grpSp>
          <xdr:nvGrpSpPr>
            <xdr:cNvPr id="119825" name="Group 6">
              <a:extLst>
                <a:ext uri="{FF2B5EF4-FFF2-40B4-BE49-F238E27FC236}">
                  <a16:creationId xmlns:a16="http://schemas.microsoft.com/office/drawing/2014/main" id="{00000000-0008-0000-0400-000011D40100}"/>
                </a:ext>
              </a:extLst>
            </xdr:cNvPr>
            <xdr:cNvGrpSpPr>
              <a:grpSpLocks/>
            </xdr:cNvGrpSpPr>
          </xdr:nvGrpSpPr>
          <xdr:grpSpPr bwMode="auto">
            <a:xfrm>
              <a:off x="4733925" y="4238625"/>
              <a:ext cx="1285875" cy="0"/>
              <a:chOff x="4680125" y="0"/>
              <a:chExt cx="1386429" cy="4238625"/>
            </a:xfrm>
          </xdr:grpSpPr>
          <xdr:sp macro="" textlink="">
            <xdr:nvSpPr>
              <xdr:cNvPr id="50215" name="Check Box 39" hidden="1">
                <a:extLst>
                  <a:ext uri="{63B3BB69-23CF-44E3-9099-C40C66FF867C}">
                    <a14:compatExt spid="_x0000_s50215"/>
                  </a:ext>
                  <a:ext uri="{FF2B5EF4-FFF2-40B4-BE49-F238E27FC236}">
                    <a16:creationId xmlns:a16="http://schemas.microsoft.com/office/drawing/2014/main" id="{00000000-0008-0000-0400-000027C40000}"/>
                  </a:ext>
                </a:extLst>
              </xdr:cNvPr>
              <xdr:cNvSpPr/>
            </xdr:nvSpPr>
            <xdr:spPr bwMode="auto">
              <a:xfrm>
                <a:off x="4777276" y="4238625"/>
                <a:ext cx="128927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PRIME CONTRACTOR</a:t>
                </a:r>
              </a:p>
            </xdr:txBody>
          </xdr:sp>
          <xdr:sp macro="" textlink="">
            <xdr:nvSpPr>
              <xdr:cNvPr id="50216" name="Check Box 40" hidden="1">
                <a:extLst>
                  <a:ext uri="{63B3BB69-23CF-44E3-9099-C40C66FF867C}">
                    <a14:compatExt spid="_x0000_s50216"/>
                  </a:ext>
                  <a:ext uri="{FF2B5EF4-FFF2-40B4-BE49-F238E27FC236}">
                    <a16:creationId xmlns:a16="http://schemas.microsoft.com/office/drawing/2014/main" id="{00000000-0008-0000-0400-000028C40000}"/>
                  </a:ext>
                </a:extLst>
              </xdr:cNvPr>
              <xdr:cNvSpPr/>
            </xdr:nvSpPr>
            <xdr:spPr bwMode="auto">
              <a:xfrm>
                <a:off x="4806639" y="4238625"/>
                <a:ext cx="12094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SUB CONTRACTOR</a:t>
                </a:r>
              </a:p>
            </xdr:txBody>
          </xdr:sp>
          <xdr:sp macro="" textlink="">
            <xdr:nvSpPr>
              <xdr:cNvPr id="50217" name="Check Box 41" hidden="1">
                <a:extLst>
                  <a:ext uri="{63B3BB69-23CF-44E3-9099-C40C66FF867C}">
                    <a14:compatExt spid="_x0000_s50217"/>
                  </a:ext>
                  <a:ext uri="{FF2B5EF4-FFF2-40B4-BE49-F238E27FC236}">
                    <a16:creationId xmlns:a16="http://schemas.microsoft.com/office/drawing/2014/main" id="{00000000-0008-0000-0400-000029C40000}"/>
                  </a:ext>
                </a:extLst>
              </xdr:cNvPr>
              <xdr:cNvSpPr/>
            </xdr:nvSpPr>
            <xdr:spPr bwMode="auto">
              <a:xfrm>
                <a:off x="4680125" y="0"/>
                <a:ext cx="1052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PARTNER OF JV</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86</xdr:row>
          <xdr:rowOff>28575</xdr:rowOff>
        </xdr:from>
        <xdr:to>
          <xdr:col>8</xdr:col>
          <xdr:colOff>323850</xdr:colOff>
          <xdr:row>86</xdr:row>
          <xdr:rowOff>962025</xdr:rowOff>
        </xdr:to>
        <xdr:grpSp>
          <xdr:nvGrpSpPr>
            <xdr:cNvPr id="119826" name="Group 53">
              <a:extLst>
                <a:ext uri="{FF2B5EF4-FFF2-40B4-BE49-F238E27FC236}">
                  <a16:creationId xmlns:a16="http://schemas.microsoft.com/office/drawing/2014/main" id="{00000000-0008-0000-0400-000012D40100}"/>
                </a:ext>
              </a:extLst>
            </xdr:cNvPr>
            <xdr:cNvGrpSpPr>
              <a:grpSpLocks/>
            </xdr:cNvGrpSpPr>
          </xdr:nvGrpSpPr>
          <xdr:grpSpPr bwMode="auto">
            <a:xfrm>
              <a:off x="6819900" y="4238625"/>
              <a:ext cx="1295400" cy="0"/>
              <a:chOff x="4680106" y="0"/>
              <a:chExt cx="3863703" cy="4238625"/>
            </a:xfrm>
          </xdr:grpSpPr>
          <xdr:sp macro="" textlink="">
            <xdr:nvSpPr>
              <xdr:cNvPr id="50220" name="Check Box 44" hidden="1">
                <a:extLst>
                  <a:ext uri="{63B3BB69-23CF-44E3-9099-C40C66FF867C}">
                    <a14:compatExt spid="_x0000_s50220"/>
                  </a:ext>
                  <a:ext uri="{FF2B5EF4-FFF2-40B4-BE49-F238E27FC236}">
                    <a16:creationId xmlns:a16="http://schemas.microsoft.com/office/drawing/2014/main" id="{00000000-0008-0000-0400-00002CC40000}"/>
                  </a:ext>
                </a:extLst>
              </xdr:cNvPr>
              <xdr:cNvSpPr/>
            </xdr:nvSpPr>
            <xdr:spPr bwMode="auto">
              <a:xfrm>
                <a:off x="7254526" y="4238625"/>
                <a:ext cx="12892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PRIME CONTRACTOR</a:t>
                </a:r>
              </a:p>
            </xdr:txBody>
          </xdr:sp>
          <xdr:sp macro="" textlink="">
            <xdr:nvSpPr>
              <xdr:cNvPr id="50221" name="Check Box 45" hidden="1">
                <a:extLst>
                  <a:ext uri="{63B3BB69-23CF-44E3-9099-C40C66FF867C}">
                    <a14:compatExt spid="_x0000_s50221"/>
                  </a:ext>
                  <a:ext uri="{FF2B5EF4-FFF2-40B4-BE49-F238E27FC236}">
                    <a16:creationId xmlns:a16="http://schemas.microsoft.com/office/drawing/2014/main" id="{00000000-0008-0000-0400-00002DC40000}"/>
                  </a:ext>
                </a:extLst>
              </xdr:cNvPr>
              <xdr:cNvSpPr/>
            </xdr:nvSpPr>
            <xdr:spPr bwMode="auto">
              <a:xfrm>
                <a:off x="7294423" y="4238625"/>
                <a:ext cx="12094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SUB CONTRACTOR</a:t>
                </a:r>
              </a:p>
            </xdr:txBody>
          </xdr:sp>
          <xdr:sp macro="" textlink="">
            <xdr:nvSpPr>
              <xdr:cNvPr id="50222" name="Check Box 46" hidden="1">
                <a:extLst>
                  <a:ext uri="{63B3BB69-23CF-44E3-9099-C40C66FF867C}">
                    <a14:compatExt spid="_x0000_s50222"/>
                  </a:ext>
                  <a:ext uri="{FF2B5EF4-FFF2-40B4-BE49-F238E27FC236}">
                    <a16:creationId xmlns:a16="http://schemas.microsoft.com/office/drawing/2014/main" id="{00000000-0008-0000-0400-00002EC40000}"/>
                  </a:ext>
                </a:extLst>
              </xdr:cNvPr>
              <xdr:cNvSpPr/>
            </xdr:nvSpPr>
            <xdr:spPr bwMode="auto">
              <a:xfrm>
                <a:off x="4680106" y="0"/>
                <a:ext cx="1052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PARTNER OF JV</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141</xdr:row>
          <xdr:rowOff>114300</xdr:rowOff>
        </xdr:from>
        <xdr:to>
          <xdr:col>6</xdr:col>
          <xdr:colOff>819150</xdr:colOff>
          <xdr:row>141</xdr:row>
          <xdr:rowOff>1323975</xdr:rowOff>
        </xdr:to>
        <xdr:grpSp>
          <xdr:nvGrpSpPr>
            <xdr:cNvPr id="119827" name="Group 6">
              <a:extLst>
                <a:ext uri="{FF2B5EF4-FFF2-40B4-BE49-F238E27FC236}">
                  <a16:creationId xmlns:a16="http://schemas.microsoft.com/office/drawing/2014/main" id="{00000000-0008-0000-0400-000013D40100}"/>
                </a:ext>
              </a:extLst>
            </xdr:cNvPr>
            <xdr:cNvGrpSpPr>
              <a:grpSpLocks/>
            </xdr:cNvGrpSpPr>
          </xdr:nvGrpSpPr>
          <xdr:grpSpPr bwMode="auto">
            <a:xfrm>
              <a:off x="4733925" y="4238625"/>
              <a:ext cx="1781175" cy="0"/>
              <a:chOff x="4680128" y="0"/>
              <a:chExt cx="1863427" cy="4238625"/>
            </a:xfrm>
          </xdr:grpSpPr>
          <xdr:sp macro="" textlink="">
            <xdr:nvSpPr>
              <xdr:cNvPr id="50335" name="Check Box 159" hidden="1">
                <a:extLst>
                  <a:ext uri="{63B3BB69-23CF-44E3-9099-C40C66FF867C}">
                    <a14:compatExt spid="_x0000_s50335"/>
                  </a:ext>
                  <a:ext uri="{FF2B5EF4-FFF2-40B4-BE49-F238E27FC236}">
                    <a16:creationId xmlns:a16="http://schemas.microsoft.com/office/drawing/2014/main" id="{00000000-0008-0000-0400-00009FC40000}"/>
                  </a:ext>
                </a:extLst>
              </xdr:cNvPr>
              <xdr:cNvSpPr/>
            </xdr:nvSpPr>
            <xdr:spPr bwMode="auto">
              <a:xfrm>
                <a:off x="5254279" y="4238625"/>
                <a:ext cx="128927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Owned</a:t>
                </a:r>
              </a:p>
            </xdr:txBody>
          </xdr:sp>
          <xdr:sp macro="" textlink="">
            <xdr:nvSpPr>
              <xdr:cNvPr id="50336" name="Check Box 160" hidden="1">
                <a:extLst>
                  <a:ext uri="{63B3BB69-23CF-44E3-9099-C40C66FF867C}">
                    <a14:compatExt spid="_x0000_s50336"/>
                  </a:ext>
                  <a:ext uri="{FF2B5EF4-FFF2-40B4-BE49-F238E27FC236}">
                    <a16:creationId xmlns:a16="http://schemas.microsoft.com/office/drawing/2014/main" id="{00000000-0008-0000-0400-0000A0C40000}"/>
                  </a:ext>
                </a:extLst>
              </xdr:cNvPr>
              <xdr:cNvSpPr/>
            </xdr:nvSpPr>
            <xdr:spPr bwMode="auto">
              <a:xfrm>
                <a:off x="5268032" y="4238625"/>
                <a:ext cx="12094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Rented</a:t>
                </a:r>
              </a:p>
            </xdr:txBody>
          </xdr:sp>
          <xdr:sp macro="" textlink="">
            <xdr:nvSpPr>
              <xdr:cNvPr id="50337" name="Check Box 161" hidden="1">
                <a:extLst>
                  <a:ext uri="{63B3BB69-23CF-44E3-9099-C40C66FF867C}">
                    <a14:compatExt spid="_x0000_s50337"/>
                  </a:ext>
                  <a:ext uri="{FF2B5EF4-FFF2-40B4-BE49-F238E27FC236}">
                    <a16:creationId xmlns:a16="http://schemas.microsoft.com/office/drawing/2014/main" id="{00000000-0008-0000-0400-0000A1C40000}"/>
                  </a:ext>
                </a:extLst>
              </xdr:cNvPr>
              <xdr:cNvSpPr/>
            </xdr:nvSpPr>
            <xdr:spPr bwMode="auto">
              <a:xfrm>
                <a:off x="4680128" y="0"/>
                <a:ext cx="1052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Leased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114300</xdr:colOff>
          <xdr:row>141</xdr:row>
          <xdr:rowOff>171450</xdr:rowOff>
        </xdr:from>
        <xdr:to>
          <xdr:col>8</xdr:col>
          <xdr:colOff>1104900</xdr:colOff>
          <xdr:row>141</xdr:row>
          <xdr:rowOff>1323975</xdr:rowOff>
        </xdr:to>
        <xdr:grpSp>
          <xdr:nvGrpSpPr>
            <xdr:cNvPr id="119828" name="Group 6">
              <a:extLst>
                <a:ext uri="{FF2B5EF4-FFF2-40B4-BE49-F238E27FC236}">
                  <a16:creationId xmlns:a16="http://schemas.microsoft.com/office/drawing/2014/main" id="{00000000-0008-0000-0400-000014D40100}"/>
                </a:ext>
              </a:extLst>
            </xdr:cNvPr>
            <xdr:cNvGrpSpPr>
              <a:grpSpLocks/>
            </xdr:cNvGrpSpPr>
          </xdr:nvGrpSpPr>
          <xdr:grpSpPr bwMode="auto">
            <a:xfrm>
              <a:off x="6838950" y="4238625"/>
              <a:ext cx="1971675" cy="0"/>
              <a:chOff x="4680123" y="0"/>
              <a:chExt cx="4492203" cy="4238625"/>
            </a:xfrm>
          </xdr:grpSpPr>
          <xdr:sp macro="" textlink="">
            <xdr:nvSpPr>
              <xdr:cNvPr id="50344" name="Check Box 168" hidden="1">
                <a:extLst>
                  <a:ext uri="{63B3BB69-23CF-44E3-9099-C40C66FF867C}">
                    <a14:compatExt spid="_x0000_s50344"/>
                  </a:ext>
                  <a:ext uri="{FF2B5EF4-FFF2-40B4-BE49-F238E27FC236}">
                    <a16:creationId xmlns:a16="http://schemas.microsoft.com/office/drawing/2014/main" id="{00000000-0008-0000-0400-0000A8C40000}"/>
                  </a:ext>
                </a:extLst>
              </xdr:cNvPr>
              <xdr:cNvSpPr/>
            </xdr:nvSpPr>
            <xdr:spPr bwMode="auto">
              <a:xfrm>
                <a:off x="7883045" y="4238625"/>
                <a:ext cx="12892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Owned</a:t>
                </a:r>
              </a:p>
            </xdr:txBody>
          </xdr:sp>
          <xdr:sp macro="" textlink="">
            <xdr:nvSpPr>
              <xdr:cNvPr id="50345" name="Check Box 169" hidden="1">
                <a:extLst>
                  <a:ext uri="{63B3BB69-23CF-44E3-9099-C40C66FF867C}">
                    <a14:compatExt spid="_x0000_s50345"/>
                  </a:ext>
                  <a:ext uri="{FF2B5EF4-FFF2-40B4-BE49-F238E27FC236}">
                    <a16:creationId xmlns:a16="http://schemas.microsoft.com/office/drawing/2014/main" id="{00000000-0008-0000-0400-0000A9C40000}"/>
                  </a:ext>
                </a:extLst>
              </xdr:cNvPr>
              <xdr:cNvSpPr/>
            </xdr:nvSpPr>
            <xdr:spPr bwMode="auto">
              <a:xfrm>
                <a:off x="7922940" y="4238625"/>
                <a:ext cx="12094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Rented</a:t>
                </a:r>
              </a:p>
            </xdr:txBody>
          </xdr:sp>
          <xdr:sp macro="" textlink="">
            <xdr:nvSpPr>
              <xdr:cNvPr id="50346" name="Check Box 170" hidden="1">
                <a:extLst>
                  <a:ext uri="{63B3BB69-23CF-44E3-9099-C40C66FF867C}">
                    <a14:compatExt spid="_x0000_s50346"/>
                  </a:ext>
                  <a:ext uri="{FF2B5EF4-FFF2-40B4-BE49-F238E27FC236}">
                    <a16:creationId xmlns:a16="http://schemas.microsoft.com/office/drawing/2014/main" id="{00000000-0008-0000-0400-0000AAC40000}"/>
                  </a:ext>
                </a:extLst>
              </xdr:cNvPr>
              <xdr:cNvSpPr/>
            </xdr:nvSpPr>
            <xdr:spPr bwMode="auto">
              <a:xfrm>
                <a:off x="4680123" y="0"/>
                <a:ext cx="1052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Leased</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3</xdr:row>
      <xdr:rowOff>9525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80031E82-5EC0-468B-8084-E828AD2F0BB7}"/>
            </a:ext>
          </a:extLst>
        </xdr:cNvPr>
        <xdr:cNvGrpSpPr>
          <a:grpSpLocks/>
        </xdr:cNvGrpSpPr>
      </xdr:nvGrpSpPr>
      <xdr:grpSpPr bwMode="auto">
        <a:xfrm>
          <a:off x="8165523" y="200025"/>
          <a:ext cx="0" cy="1368136"/>
          <a:chOff x="738" y="5"/>
          <a:chExt cx="116" cy="73"/>
        </a:xfrm>
      </xdr:grpSpPr>
      <xdr:sp macro="" textlink="">
        <xdr:nvSpPr>
          <xdr:cNvPr id="3" name="AutoShape 2">
            <a:extLst>
              <a:ext uri="{FF2B5EF4-FFF2-40B4-BE49-F238E27FC236}">
                <a16:creationId xmlns:a16="http://schemas.microsoft.com/office/drawing/2014/main" id="{11396E9C-0008-54C5-9E3C-1DECC04CC8C2}"/>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6FBEB2D6-D05A-DDC4-842B-ADD914125149}"/>
              </a:ext>
            </a:extLst>
          </xdr:cNvPr>
          <xdr:cNvSpPr txBox="1">
            <a:spLocks noChangeArrowheads="1"/>
          </xdr:cNvSpPr>
        </xdr:nvSpPr>
        <xdr:spPr bwMode="auto">
          <a:xfrm>
            <a:off x="7924800" y="4623358800"/>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0</xdr:col>
      <xdr:colOff>238125</xdr:colOff>
      <xdr:row>179</xdr:row>
      <xdr:rowOff>134143</xdr:rowOff>
    </xdr:from>
    <xdr:to>
      <xdr:col>8</xdr:col>
      <xdr:colOff>976313</xdr:colOff>
      <xdr:row>208</xdr:row>
      <xdr:rowOff>56361</xdr:rowOff>
    </xdr:to>
    <xdr:sp macro="" textlink="">
      <xdr:nvSpPr>
        <xdr:cNvPr id="5" name="Rectangle 4">
          <a:extLst>
            <a:ext uri="{FF2B5EF4-FFF2-40B4-BE49-F238E27FC236}">
              <a16:creationId xmlns:a16="http://schemas.microsoft.com/office/drawing/2014/main" id="{95655D66-739D-4759-A1AD-BEF7E38BC025}"/>
            </a:ext>
          </a:extLst>
        </xdr:cNvPr>
        <xdr:cNvSpPr/>
      </xdr:nvSpPr>
      <xdr:spPr>
        <a:xfrm>
          <a:off x="238125" y="36204525"/>
          <a:ext cx="7596188" cy="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0</xdr:col>
      <xdr:colOff>178594</xdr:colOff>
      <xdr:row>272</xdr:row>
      <xdr:rowOff>92075</xdr:rowOff>
    </xdr:from>
    <xdr:to>
      <xdr:col>8</xdr:col>
      <xdr:colOff>940594</xdr:colOff>
      <xdr:row>298</xdr:row>
      <xdr:rowOff>113522</xdr:rowOff>
    </xdr:to>
    <xdr:sp macro="" textlink="">
      <xdr:nvSpPr>
        <xdr:cNvPr id="6" name="Rectangle 5">
          <a:extLst>
            <a:ext uri="{FF2B5EF4-FFF2-40B4-BE49-F238E27FC236}">
              <a16:creationId xmlns:a16="http://schemas.microsoft.com/office/drawing/2014/main" id="{635C952E-3152-4088-8925-D11CFE8C7BCE}"/>
            </a:ext>
          </a:extLst>
        </xdr:cNvPr>
        <xdr:cNvSpPr/>
      </xdr:nvSpPr>
      <xdr:spPr>
        <a:xfrm>
          <a:off x="178594" y="36404550"/>
          <a:ext cx="7620000" cy="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0</xdr:col>
      <xdr:colOff>272143</xdr:colOff>
      <xdr:row>403</xdr:row>
      <xdr:rowOff>0</xdr:rowOff>
    </xdr:from>
    <xdr:to>
      <xdr:col>8</xdr:col>
      <xdr:colOff>884464</xdr:colOff>
      <xdr:row>403</xdr:row>
      <xdr:rowOff>112048</xdr:rowOff>
    </xdr:to>
    <xdr:sp macro="" textlink="">
      <xdr:nvSpPr>
        <xdr:cNvPr id="7" name="Rectangle 6">
          <a:extLst>
            <a:ext uri="{FF2B5EF4-FFF2-40B4-BE49-F238E27FC236}">
              <a16:creationId xmlns:a16="http://schemas.microsoft.com/office/drawing/2014/main" id="{22EB8E9E-43ED-4BFE-9EE6-029A7E16F041}"/>
            </a:ext>
          </a:extLst>
        </xdr:cNvPr>
        <xdr:cNvSpPr/>
      </xdr:nvSpPr>
      <xdr:spPr>
        <a:xfrm>
          <a:off x="272143" y="52501800"/>
          <a:ext cx="7470321" cy="11204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12</xdr:col>
      <xdr:colOff>161925</xdr:colOff>
      <xdr:row>2</xdr:row>
      <xdr:rowOff>104775</xdr:rowOff>
    </xdr:from>
    <xdr:to>
      <xdr:col>13</xdr:col>
      <xdr:colOff>0</xdr:colOff>
      <xdr:row>3</xdr:row>
      <xdr:rowOff>57150</xdr:rowOff>
    </xdr:to>
    <xdr:grpSp>
      <xdr:nvGrpSpPr>
        <xdr:cNvPr id="8" name="Group 1">
          <a:hlinkClick xmlns:r="http://schemas.openxmlformats.org/officeDocument/2006/relationships" r:id="rId1" tooltip="Click for Next Attachment"/>
          <a:extLst>
            <a:ext uri="{FF2B5EF4-FFF2-40B4-BE49-F238E27FC236}">
              <a16:creationId xmlns:a16="http://schemas.microsoft.com/office/drawing/2014/main" id="{494949CA-4525-4940-94D3-DC6DBB1EF282}"/>
            </a:ext>
          </a:extLst>
        </xdr:cNvPr>
        <xdr:cNvGrpSpPr>
          <a:grpSpLocks/>
        </xdr:cNvGrpSpPr>
      </xdr:nvGrpSpPr>
      <xdr:grpSpPr bwMode="auto">
        <a:xfrm>
          <a:off x="8327448" y="529070"/>
          <a:ext cx="1682461" cy="1086716"/>
          <a:chOff x="738" y="5"/>
          <a:chExt cx="116" cy="73"/>
        </a:xfrm>
      </xdr:grpSpPr>
      <xdr:sp macro="" textlink="">
        <xdr:nvSpPr>
          <xdr:cNvPr id="9" name="AutoShape 2">
            <a:extLst>
              <a:ext uri="{FF2B5EF4-FFF2-40B4-BE49-F238E27FC236}">
                <a16:creationId xmlns:a16="http://schemas.microsoft.com/office/drawing/2014/main" id="{41C890C1-2DF8-9ABD-9B9B-66C14D019327}"/>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extLst>
              <a:ext uri="{FF2B5EF4-FFF2-40B4-BE49-F238E27FC236}">
                <a16:creationId xmlns:a16="http://schemas.microsoft.com/office/drawing/2014/main" id="{C90D4027-6226-4BEB-C2ED-11BB0FC1CC3C}"/>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5</xdr:col>
          <xdr:colOff>9525</xdr:colOff>
          <xdr:row>142</xdr:row>
          <xdr:rowOff>19050</xdr:rowOff>
        </xdr:from>
        <xdr:to>
          <xdr:col>6</xdr:col>
          <xdr:colOff>647700</xdr:colOff>
          <xdr:row>143</xdr:row>
          <xdr:rowOff>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0500-000001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Foundation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143</xdr:row>
          <xdr:rowOff>9525</xdr:rowOff>
        </xdr:from>
        <xdr:to>
          <xdr:col>6</xdr:col>
          <xdr:colOff>657225</xdr:colOff>
          <xdr:row>143</xdr:row>
          <xdr:rowOff>238125</xdr:rowOff>
        </xdr:to>
        <xdr:sp macro="" textlink="">
          <xdr:nvSpPr>
            <xdr:cNvPr id="95234" name="Check Box 2" hidden="1">
              <a:extLst>
                <a:ext uri="{63B3BB69-23CF-44E3-9099-C40C66FF867C}">
                  <a14:compatExt spid="_x0000_s95234"/>
                </a:ext>
                <a:ext uri="{FF2B5EF4-FFF2-40B4-BE49-F238E27FC236}">
                  <a16:creationId xmlns:a16="http://schemas.microsoft.com/office/drawing/2014/main" id="{00000000-0008-0000-0500-000002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149</xdr:row>
          <xdr:rowOff>9525</xdr:rowOff>
        </xdr:from>
        <xdr:to>
          <xdr:col>6</xdr:col>
          <xdr:colOff>657225</xdr:colOff>
          <xdr:row>149</xdr:row>
          <xdr:rowOff>276225</xdr:rowOff>
        </xdr:to>
        <xdr:sp macro="" textlink="">
          <xdr:nvSpPr>
            <xdr:cNvPr id="95235" name="Check Box 3" hidden="1">
              <a:extLst>
                <a:ext uri="{63B3BB69-23CF-44E3-9099-C40C66FF867C}">
                  <a14:compatExt spid="_x0000_s95235"/>
                </a:ext>
                <a:ext uri="{FF2B5EF4-FFF2-40B4-BE49-F238E27FC236}">
                  <a16:creationId xmlns:a16="http://schemas.microsoft.com/office/drawing/2014/main" id="{00000000-0008-0000-0500-000003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 of Hardware Fittings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142</xdr:row>
          <xdr:rowOff>19050</xdr:rowOff>
        </xdr:from>
        <xdr:to>
          <xdr:col>8</xdr:col>
          <xdr:colOff>676275</xdr:colOff>
          <xdr:row>143</xdr:row>
          <xdr:rowOff>0</xdr:rowOff>
        </xdr:to>
        <xdr:sp macro="" textlink="">
          <xdr:nvSpPr>
            <xdr:cNvPr id="95236" name="Check Box 4" hidden="1">
              <a:extLst>
                <a:ext uri="{63B3BB69-23CF-44E3-9099-C40C66FF867C}">
                  <a14:compatExt spid="_x0000_s95236"/>
                </a:ext>
                <a:ext uri="{FF2B5EF4-FFF2-40B4-BE49-F238E27FC236}">
                  <a16:creationId xmlns:a16="http://schemas.microsoft.com/office/drawing/2014/main" id="{00000000-0008-0000-0500-000004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Foundation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143</xdr:row>
          <xdr:rowOff>9525</xdr:rowOff>
        </xdr:from>
        <xdr:to>
          <xdr:col>8</xdr:col>
          <xdr:colOff>685800</xdr:colOff>
          <xdr:row>143</xdr:row>
          <xdr:rowOff>238125</xdr:rowOff>
        </xdr:to>
        <xdr:sp macro="" textlink="">
          <xdr:nvSpPr>
            <xdr:cNvPr id="95237" name="Check Box 5" hidden="1">
              <a:extLst>
                <a:ext uri="{63B3BB69-23CF-44E3-9099-C40C66FF867C}">
                  <a14:compatExt spid="_x0000_s95237"/>
                </a:ext>
                <a:ext uri="{FF2B5EF4-FFF2-40B4-BE49-F238E27FC236}">
                  <a16:creationId xmlns:a16="http://schemas.microsoft.com/office/drawing/2014/main" id="{00000000-0008-0000-0500-000005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149</xdr:row>
          <xdr:rowOff>9525</xdr:rowOff>
        </xdr:from>
        <xdr:to>
          <xdr:col>8</xdr:col>
          <xdr:colOff>685800</xdr:colOff>
          <xdr:row>149</xdr:row>
          <xdr:rowOff>276225</xdr:rowOff>
        </xdr:to>
        <xdr:sp macro="" textlink="">
          <xdr:nvSpPr>
            <xdr:cNvPr id="95238" name="Check Box 6" hidden="1">
              <a:extLst>
                <a:ext uri="{63B3BB69-23CF-44E3-9099-C40C66FF867C}">
                  <a14:compatExt spid="_x0000_s95238"/>
                </a:ext>
                <a:ext uri="{FF2B5EF4-FFF2-40B4-BE49-F238E27FC236}">
                  <a16:creationId xmlns:a16="http://schemas.microsoft.com/office/drawing/2014/main" id="{00000000-0008-0000-0500-000006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 of Hardware Fittings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148</xdr:row>
          <xdr:rowOff>9525</xdr:rowOff>
        </xdr:from>
        <xdr:to>
          <xdr:col>6</xdr:col>
          <xdr:colOff>657225</xdr:colOff>
          <xdr:row>148</xdr:row>
          <xdr:rowOff>276225</xdr:rowOff>
        </xdr:to>
        <xdr:sp macro="" textlink="">
          <xdr:nvSpPr>
            <xdr:cNvPr id="95239" name="Check Box 13" hidden="1">
              <a:extLst>
                <a:ext uri="{63B3BB69-23CF-44E3-9099-C40C66FF867C}">
                  <a14:compatExt spid="_x0000_s95239"/>
                </a:ext>
                <a:ext uri="{FF2B5EF4-FFF2-40B4-BE49-F238E27FC236}">
                  <a16:creationId xmlns:a16="http://schemas.microsoft.com/office/drawing/2014/main" id="{00000000-0008-0000-0500-000007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 of Insulators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148</xdr:row>
          <xdr:rowOff>9525</xdr:rowOff>
        </xdr:from>
        <xdr:to>
          <xdr:col>8</xdr:col>
          <xdr:colOff>685800</xdr:colOff>
          <xdr:row>148</xdr:row>
          <xdr:rowOff>276225</xdr:rowOff>
        </xdr:to>
        <xdr:sp macro="" textlink="">
          <xdr:nvSpPr>
            <xdr:cNvPr id="95240" name="Check Box 14" hidden="1">
              <a:extLst>
                <a:ext uri="{63B3BB69-23CF-44E3-9099-C40C66FF867C}">
                  <a14:compatExt spid="_x0000_s95240"/>
                </a:ext>
                <a:ext uri="{FF2B5EF4-FFF2-40B4-BE49-F238E27FC236}">
                  <a16:creationId xmlns:a16="http://schemas.microsoft.com/office/drawing/2014/main" id="{00000000-0008-0000-0500-000008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 of Insulators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147</xdr:row>
          <xdr:rowOff>9525</xdr:rowOff>
        </xdr:from>
        <xdr:to>
          <xdr:col>6</xdr:col>
          <xdr:colOff>657225</xdr:colOff>
          <xdr:row>147</xdr:row>
          <xdr:rowOff>276225</xdr:rowOff>
        </xdr:to>
        <xdr:sp macro="" textlink="">
          <xdr:nvSpPr>
            <xdr:cNvPr id="95241" name="Check Box 15" hidden="1">
              <a:extLst>
                <a:ext uri="{63B3BB69-23CF-44E3-9099-C40C66FF867C}">
                  <a14:compatExt spid="_x0000_s95241"/>
                </a:ext>
                <a:ext uri="{FF2B5EF4-FFF2-40B4-BE49-F238E27FC236}">
                  <a16:creationId xmlns:a16="http://schemas.microsoft.com/office/drawing/2014/main" id="{00000000-0008-0000-0500-000009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 of Conductor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147</xdr:row>
          <xdr:rowOff>9525</xdr:rowOff>
        </xdr:from>
        <xdr:to>
          <xdr:col>8</xdr:col>
          <xdr:colOff>685800</xdr:colOff>
          <xdr:row>147</xdr:row>
          <xdr:rowOff>276225</xdr:rowOff>
        </xdr:to>
        <xdr:sp macro="" textlink="">
          <xdr:nvSpPr>
            <xdr:cNvPr id="95242" name="Check Box 16" hidden="1">
              <a:extLst>
                <a:ext uri="{63B3BB69-23CF-44E3-9099-C40C66FF867C}">
                  <a14:compatExt spid="_x0000_s95242"/>
                </a:ext>
                <a:ext uri="{FF2B5EF4-FFF2-40B4-BE49-F238E27FC236}">
                  <a16:creationId xmlns:a16="http://schemas.microsoft.com/office/drawing/2014/main" id="{00000000-0008-0000-0500-00000A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 of Conductor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144</xdr:row>
          <xdr:rowOff>9525</xdr:rowOff>
        </xdr:from>
        <xdr:to>
          <xdr:col>6</xdr:col>
          <xdr:colOff>657225</xdr:colOff>
          <xdr:row>144</xdr:row>
          <xdr:rowOff>276225</xdr:rowOff>
        </xdr:to>
        <xdr:sp macro="" textlink="">
          <xdr:nvSpPr>
            <xdr:cNvPr id="95243" name="Check Box 17" hidden="1">
              <a:extLst>
                <a:ext uri="{63B3BB69-23CF-44E3-9099-C40C66FF867C}">
                  <a14:compatExt spid="_x0000_s95243"/>
                </a:ext>
                <a:ext uri="{FF2B5EF4-FFF2-40B4-BE49-F238E27FC236}">
                  <a16:creationId xmlns:a16="http://schemas.microsoft.com/office/drawing/2014/main" id="{00000000-0008-0000-0500-00000B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Stringing of 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144</xdr:row>
          <xdr:rowOff>9525</xdr:rowOff>
        </xdr:from>
        <xdr:to>
          <xdr:col>8</xdr:col>
          <xdr:colOff>685800</xdr:colOff>
          <xdr:row>144</xdr:row>
          <xdr:rowOff>276225</xdr:rowOff>
        </xdr:to>
        <xdr:sp macro="" textlink="">
          <xdr:nvSpPr>
            <xdr:cNvPr id="95244" name="Check Box 18" hidden="1">
              <a:extLst>
                <a:ext uri="{63B3BB69-23CF-44E3-9099-C40C66FF867C}">
                  <a14:compatExt spid="_x0000_s95244"/>
                </a:ext>
                <a:ext uri="{FF2B5EF4-FFF2-40B4-BE49-F238E27FC236}">
                  <a16:creationId xmlns:a16="http://schemas.microsoft.com/office/drawing/2014/main" id="{00000000-0008-0000-0500-00000C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Stringing of 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145</xdr:row>
          <xdr:rowOff>9525</xdr:rowOff>
        </xdr:from>
        <xdr:to>
          <xdr:col>6</xdr:col>
          <xdr:colOff>657225</xdr:colOff>
          <xdr:row>145</xdr:row>
          <xdr:rowOff>276225</xdr:rowOff>
        </xdr:to>
        <xdr:sp macro="" textlink="">
          <xdr:nvSpPr>
            <xdr:cNvPr id="95245" name="Check Box 19" hidden="1">
              <a:extLst>
                <a:ext uri="{63B3BB69-23CF-44E3-9099-C40C66FF867C}">
                  <a14:compatExt spid="_x0000_s95245"/>
                </a:ext>
                <a:ext uri="{FF2B5EF4-FFF2-40B4-BE49-F238E27FC236}">
                  <a16:creationId xmlns:a16="http://schemas.microsoft.com/office/drawing/2014/main" id="{00000000-0008-0000-0500-00000D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 of Towers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145</xdr:row>
          <xdr:rowOff>9525</xdr:rowOff>
        </xdr:from>
        <xdr:to>
          <xdr:col>8</xdr:col>
          <xdr:colOff>685800</xdr:colOff>
          <xdr:row>145</xdr:row>
          <xdr:rowOff>276225</xdr:rowOff>
        </xdr:to>
        <xdr:sp macro="" textlink="">
          <xdr:nvSpPr>
            <xdr:cNvPr id="95246" name="Check Box 20" hidden="1">
              <a:extLst>
                <a:ext uri="{63B3BB69-23CF-44E3-9099-C40C66FF867C}">
                  <a14:compatExt spid="_x0000_s95246"/>
                </a:ext>
                <a:ext uri="{FF2B5EF4-FFF2-40B4-BE49-F238E27FC236}">
                  <a16:creationId xmlns:a16="http://schemas.microsoft.com/office/drawing/2014/main" id="{00000000-0008-0000-0500-00000E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 of Towers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146</xdr:row>
          <xdr:rowOff>9525</xdr:rowOff>
        </xdr:from>
        <xdr:to>
          <xdr:col>6</xdr:col>
          <xdr:colOff>657225</xdr:colOff>
          <xdr:row>146</xdr:row>
          <xdr:rowOff>276225</xdr:rowOff>
        </xdr:to>
        <xdr:sp macro="" textlink="">
          <xdr:nvSpPr>
            <xdr:cNvPr id="95247" name="Check Box 21" hidden="1">
              <a:extLst>
                <a:ext uri="{63B3BB69-23CF-44E3-9099-C40C66FF867C}">
                  <a14:compatExt spid="_x0000_s95247"/>
                </a:ext>
                <a:ext uri="{FF2B5EF4-FFF2-40B4-BE49-F238E27FC236}">
                  <a16:creationId xmlns:a16="http://schemas.microsoft.com/office/drawing/2014/main" id="{00000000-0008-0000-0500-00000F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 of Tower parts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146</xdr:row>
          <xdr:rowOff>9525</xdr:rowOff>
        </xdr:from>
        <xdr:to>
          <xdr:col>8</xdr:col>
          <xdr:colOff>685800</xdr:colOff>
          <xdr:row>146</xdr:row>
          <xdr:rowOff>276225</xdr:rowOff>
        </xdr:to>
        <xdr:sp macro="" textlink="">
          <xdr:nvSpPr>
            <xdr:cNvPr id="95248" name="Check Box 22" hidden="1">
              <a:extLst>
                <a:ext uri="{63B3BB69-23CF-44E3-9099-C40C66FF867C}">
                  <a14:compatExt spid="_x0000_s95248"/>
                </a:ext>
                <a:ext uri="{FF2B5EF4-FFF2-40B4-BE49-F238E27FC236}">
                  <a16:creationId xmlns:a16="http://schemas.microsoft.com/office/drawing/2014/main" id="{00000000-0008-0000-0500-000010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 of Tower parts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19050</xdr:rowOff>
        </xdr:from>
        <xdr:to>
          <xdr:col>8</xdr:col>
          <xdr:colOff>685800</xdr:colOff>
          <xdr:row>30</xdr:row>
          <xdr:rowOff>0</xdr:rowOff>
        </xdr:to>
        <xdr:sp macro="" textlink="">
          <xdr:nvSpPr>
            <xdr:cNvPr id="95249" name="Check Box 33" hidden="1">
              <a:extLst>
                <a:ext uri="{63B3BB69-23CF-44E3-9099-C40C66FF867C}">
                  <a14:compatExt spid="_x0000_s95249"/>
                </a:ext>
                <a:ext uri="{FF2B5EF4-FFF2-40B4-BE49-F238E27FC236}">
                  <a16:creationId xmlns:a16="http://schemas.microsoft.com/office/drawing/2014/main" id="{00000000-0008-0000-0500-000011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xdr:row>
          <xdr:rowOff>9525</xdr:rowOff>
        </xdr:from>
        <xdr:to>
          <xdr:col>8</xdr:col>
          <xdr:colOff>676275</xdr:colOff>
          <xdr:row>31</xdr:row>
          <xdr:rowOff>0</xdr:rowOff>
        </xdr:to>
        <xdr:sp macro="" textlink="">
          <xdr:nvSpPr>
            <xdr:cNvPr id="95250" name="Check Box 34" hidden="1">
              <a:extLst>
                <a:ext uri="{63B3BB69-23CF-44E3-9099-C40C66FF867C}">
                  <a14:compatExt spid="_x0000_s95250"/>
                </a:ext>
                <a:ext uri="{FF2B5EF4-FFF2-40B4-BE49-F238E27FC236}">
                  <a16:creationId xmlns:a16="http://schemas.microsoft.com/office/drawing/2014/main" id="{00000000-0008-0000-0500-000012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476</xdr:row>
          <xdr:rowOff>19050</xdr:rowOff>
        </xdr:from>
        <xdr:to>
          <xdr:col>7</xdr:col>
          <xdr:colOff>619125</xdr:colOff>
          <xdr:row>477</xdr:row>
          <xdr:rowOff>47625</xdr:rowOff>
        </xdr:to>
        <xdr:sp macro="" textlink="">
          <xdr:nvSpPr>
            <xdr:cNvPr id="95251" name="Check Box 35" hidden="1">
              <a:extLst>
                <a:ext uri="{63B3BB69-23CF-44E3-9099-C40C66FF867C}">
                  <a14:compatExt spid="_x0000_s95251"/>
                </a:ext>
                <a:ext uri="{FF2B5EF4-FFF2-40B4-BE49-F238E27FC236}">
                  <a16:creationId xmlns:a16="http://schemas.microsoft.com/office/drawing/2014/main" id="{00000000-0008-0000-0500-000013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477</xdr:row>
          <xdr:rowOff>19050</xdr:rowOff>
        </xdr:from>
        <xdr:to>
          <xdr:col>7</xdr:col>
          <xdr:colOff>619125</xdr:colOff>
          <xdr:row>478</xdr:row>
          <xdr:rowOff>47625</xdr:rowOff>
        </xdr:to>
        <xdr:sp macro="" textlink="">
          <xdr:nvSpPr>
            <xdr:cNvPr id="95252" name="Check Box 36" hidden="1">
              <a:extLst>
                <a:ext uri="{63B3BB69-23CF-44E3-9099-C40C66FF867C}">
                  <a14:compatExt spid="_x0000_s95252"/>
                </a:ext>
                <a:ext uri="{FF2B5EF4-FFF2-40B4-BE49-F238E27FC236}">
                  <a16:creationId xmlns:a16="http://schemas.microsoft.com/office/drawing/2014/main" id="{00000000-0008-0000-0500-000014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438150</xdr:colOff>
      <xdr:row>0</xdr:row>
      <xdr:rowOff>38100</xdr:rowOff>
    </xdr:from>
    <xdr:to>
      <xdr:col>5</xdr:col>
      <xdr:colOff>1543050</xdr:colOff>
      <xdr:row>2</xdr:row>
      <xdr:rowOff>323850</xdr:rowOff>
    </xdr:to>
    <xdr:grpSp>
      <xdr:nvGrpSpPr>
        <xdr:cNvPr id="105562" name="Group 1">
          <a:hlinkClick xmlns:r="http://schemas.openxmlformats.org/officeDocument/2006/relationships" r:id="rId1" tooltip="Click for Next Attachment"/>
          <a:extLst>
            <a:ext uri="{FF2B5EF4-FFF2-40B4-BE49-F238E27FC236}">
              <a16:creationId xmlns:a16="http://schemas.microsoft.com/office/drawing/2014/main" id="{00000000-0008-0000-0500-00005A9C0100}"/>
            </a:ext>
          </a:extLst>
        </xdr:cNvPr>
        <xdr:cNvGrpSpPr>
          <a:grpSpLocks/>
        </xdr:cNvGrpSpPr>
      </xdr:nvGrpSpPr>
      <xdr:grpSpPr bwMode="auto">
        <a:xfrm>
          <a:off x="6938963" y="38100"/>
          <a:ext cx="1104900" cy="714375"/>
          <a:chOff x="738" y="5"/>
          <a:chExt cx="116" cy="73"/>
        </a:xfrm>
      </xdr:grpSpPr>
      <xdr:sp macro="" textlink="">
        <xdr:nvSpPr>
          <xdr:cNvPr id="105563" name="AutoShape 2">
            <a:extLst>
              <a:ext uri="{FF2B5EF4-FFF2-40B4-BE49-F238E27FC236}">
                <a16:creationId xmlns:a16="http://schemas.microsoft.com/office/drawing/2014/main" id="{00000000-0008-0000-0500-00005B9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106586" name="Group 1">
          <a:hlinkClick xmlns:r="http://schemas.openxmlformats.org/officeDocument/2006/relationships" r:id="rId1" tooltip="Click for Next Attachment"/>
          <a:extLst>
            <a:ext uri="{FF2B5EF4-FFF2-40B4-BE49-F238E27FC236}">
              <a16:creationId xmlns:a16="http://schemas.microsoft.com/office/drawing/2014/main" id="{00000000-0008-0000-0600-00005AA00100}"/>
            </a:ext>
          </a:extLst>
        </xdr:cNvPr>
        <xdr:cNvGrpSpPr>
          <a:grpSpLocks/>
        </xdr:cNvGrpSpPr>
      </xdr:nvGrpSpPr>
      <xdr:grpSpPr bwMode="auto">
        <a:xfrm>
          <a:off x="6791325" y="57150"/>
          <a:ext cx="1104900" cy="628650"/>
          <a:chOff x="738" y="5"/>
          <a:chExt cx="116" cy="73"/>
        </a:xfrm>
      </xdr:grpSpPr>
      <xdr:sp macro="" textlink="">
        <xdr:nvSpPr>
          <xdr:cNvPr id="106587" name="AutoShape 2">
            <a:extLst>
              <a:ext uri="{FF2B5EF4-FFF2-40B4-BE49-F238E27FC236}">
                <a16:creationId xmlns:a16="http://schemas.microsoft.com/office/drawing/2014/main" id="{00000000-0008-0000-0600-00005BA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6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333375</xdr:rowOff>
    </xdr:to>
    <xdr:grpSp>
      <xdr:nvGrpSpPr>
        <xdr:cNvPr id="107610" name="Group 1">
          <a:hlinkClick xmlns:r="http://schemas.openxmlformats.org/officeDocument/2006/relationships" r:id="rId1" tooltip="Click for Next Attachment"/>
          <a:extLst>
            <a:ext uri="{FF2B5EF4-FFF2-40B4-BE49-F238E27FC236}">
              <a16:creationId xmlns:a16="http://schemas.microsoft.com/office/drawing/2014/main" id="{00000000-0008-0000-0700-00005AA40100}"/>
            </a:ext>
          </a:extLst>
        </xdr:cNvPr>
        <xdr:cNvGrpSpPr>
          <a:grpSpLocks/>
        </xdr:cNvGrpSpPr>
      </xdr:nvGrpSpPr>
      <xdr:grpSpPr bwMode="auto">
        <a:xfrm>
          <a:off x="6496050" y="47625"/>
          <a:ext cx="1104900" cy="704850"/>
          <a:chOff x="738" y="5"/>
          <a:chExt cx="116" cy="73"/>
        </a:xfrm>
      </xdr:grpSpPr>
      <xdr:sp macro="" textlink="">
        <xdr:nvSpPr>
          <xdr:cNvPr id="107611" name="AutoShape 2">
            <a:extLst>
              <a:ext uri="{FF2B5EF4-FFF2-40B4-BE49-F238E27FC236}">
                <a16:creationId xmlns:a16="http://schemas.microsoft.com/office/drawing/2014/main" id="{00000000-0008-0000-0700-00005BA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7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101485" name="Group 1">
          <a:hlinkClick xmlns:r="http://schemas.openxmlformats.org/officeDocument/2006/relationships" r:id="rId1" tooltip="Click for Next Attachment"/>
          <a:extLst>
            <a:ext uri="{FF2B5EF4-FFF2-40B4-BE49-F238E27FC236}">
              <a16:creationId xmlns:a16="http://schemas.microsoft.com/office/drawing/2014/main" id="{00000000-0008-0000-0800-00006D8C0100}"/>
            </a:ext>
          </a:extLst>
        </xdr:cNvPr>
        <xdr:cNvGrpSpPr>
          <a:grpSpLocks/>
        </xdr:cNvGrpSpPr>
      </xdr:nvGrpSpPr>
      <xdr:grpSpPr bwMode="auto">
        <a:xfrm>
          <a:off x="6667500" y="47625"/>
          <a:ext cx="1104900" cy="781050"/>
          <a:chOff x="738" y="5"/>
          <a:chExt cx="116" cy="73"/>
        </a:xfrm>
      </xdr:grpSpPr>
      <xdr:sp macro="" textlink="">
        <xdr:nvSpPr>
          <xdr:cNvPr id="101486" name="AutoShape 2">
            <a:extLst>
              <a:ext uri="{FF2B5EF4-FFF2-40B4-BE49-F238E27FC236}">
                <a16:creationId xmlns:a16="http://schemas.microsoft.com/office/drawing/2014/main" id="{00000000-0008-0000-0800-00006E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800-0000032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4</xdr:col>
          <xdr:colOff>914400</xdr:colOff>
          <xdr:row>24</xdr:row>
          <xdr:rowOff>0</xdr:rowOff>
        </xdr:from>
        <xdr:to>
          <xdr:col>4</xdr:col>
          <xdr:colOff>1219200</xdr:colOff>
          <xdr:row>25</xdr:row>
          <xdr:rowOff>133350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9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83\Full%20Report\My%20Documents\Office%20work\Current\NRSS%20XXVIII\Tower\Retender\Amendment%20No.%20I\vii)%20Attacments%20Vol-III-Re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1383\Full%20Report\pendrive%20CS1\ann\dhramjagrah\tri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WFH\TBCB-MP-SS04-05-06\Bidding%20Documents\Volume-III_SS04\pendrive%20CS1\ann\dhramjagrah\trial.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Vikash%20Chandra\TBCB\TL03_%20Joda%20Barbil%20_%20TBCB%20Project%20_%20NIT%20inputs%20on%2021st%20April%202025\Bidding%20Document%20TL03%20Joda%20Barbil\First%20Envelope%20and%20Bid%20Forms_.xlsx" TargetMode="External"/><Relationship Id="rId1" Type="http://schemas.openxmlformats.org/officeDocument/2006/relationships/externalLinkPath" Target="/Vikash%20Chandra/TBCB/TL03_%20Joda%20Barbil%20_%20TBCB%20Project%20_%20NIT%20inputs%20on%2021st%20April%202025/Bidding%20Document%20TL03%20Joda%20Barbil/First%20Envelope%20and%20Bid%20Forms_.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skrd\Downloads\01-First%20Envelope%20-%20Bid%20Form%20and%20Attachme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sic"/>
      <sheetName val="Cover"/>
      <sheetName val="Names of Bidder"/>
      <sheetName val="Attach 3(JV)"/>
      <sheetName val="Attach 3(QR)"/>
      <sheetName val="Attach QR_XXXXX"/>
      <sheetName val="Attach QR"/>
      <sheetName val="Attach 4"/>
      <sheetName val="Attach 4 (A)"/>
      <sheetName val="Attach 4 (B)"/>
      <sheetName val="Attach 5"/>
      <sheetName val="Attach 5 (A)"/>
      <sheetName val="Attach 6"/>
      <sheetName val="Attach 7"/>
      <sheetName val="Attach 9"/>
      <sheetName val="Sheet2"/>
      <sheetName val="Attach 10"/>
      <sheetName val="Attach 11"/>
      <sheetName val="Attach 12"/>
      <sheetName val="Attach 13"/>
      <sheetName val="Attach 14"/>
      <sheetName val="Attach 14-IP"/>
      <sheetName val="Attach 15 xxxxxx"/>
      <sheetName val="Attach 15 "/>
      <sheetName val="Attach 16"/>
      <sheetName val="Attach 17"/>
      <sheetName val="Attach 18"/>
      <sheetName val="Attach 19"/>
      <sheetName val="Bid Form 1st Envelope "/>
      <sheetName val="Attach QR (2)"/>
      <sheetName val="N to W"/>
      <sheetName val="Sheet1"/>
    </sheetNames>
    <sheetDataSet>
      <sheetData sheetId="0">
        <row r="5">
          <cell r="B5">
            <v>23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ow r="9">
          <cell r="B9" t="str">
            <v/>
          </cell>
        </row>
        <row r="10">
          <cell r="B10" t="str">
            <v/>
          </cell>
        </row>
        <row r="11">
          <cell r="B11" t="str">
            <v/>
          </cell>
        </row>
        <row r="12">
          <cell r="B12" t="str">
            <v/>
          </cell>
        </row>
        <row r="47">
          <cell r="B47" t="str">
            <v/>
          </cell>
          <cell r="E47" t="str">
            <v/>
          </cell>
        </row>
        <row r="48">
          <cell r="B48" t="str">
            <v/>
          </cell>
          <cell r="E48" t="str">
            <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5 (A)"/>
      <sheetName val="Attach 6"/>
      <sheetName val="Attach 7"/>
      <sheetName val="Attach 9"/>
      <sheetName val="Attach 10"/>
      <sheetName val="Attach 11"/>
      <sheetName val="Attach 12"/>
      <sheetName val="Attach 13"/>
      <sheetName val="Attach 14"/>
      <sheetName val="Attach 14-IP"/>
      <sheetName val="Attach 15 xxxxxx"/>
      <sheetName val="Attach 15 "/>
      <sheetName val="Attach 16"/>
      <sheetName val="Attach 17"/>
      <sheetName val="Attach 18"/>
      <sheetName val="Attach 19"/>
      <sheetName val="Bid Form 1st Envelope "/>
      <sheetName val="N to W"/>
      <sheetName val="Sheet1"/>
    </sheetNames>
    <sheetDataSet>
      <sheetData sheetId="0" refreshError="1"/>
      <sheetData sheetId="1" refreshError="1"/>
      <sheetData sheetId="2" refreshError="1">
        <row r="6">
          <cell r="D6" t="str">
            <v>Sole Bidder</v>
          </cell>
        </row>
      </sheetData>
      <sheetData sheetId="3" refreshError="1">
        <row r="1">
          <cell r="A1" t="str">
            <v xml:space="preserve">Specification No. :TBCB/400KV/LUHRI-HEP/TL01/G5   </v>
          </cell>
        </row>
        <row r="7">
          <cell r="A7" t="str">
            <v>Bidder’s Name and Address (Sole Bidder) :</v>
          </cell>
          <cell r="E7" t="str">
            <v>To:</v>
          </cell>
        </row>
        <row r="8">
          <cell r="A8" t="str">
            <v/>
          </cell>
          <cell r="E8" t="str">
            <v>Contract Services</v>
          </cell>
        </row>
        <row r="9">
          <cell r="B9" t="str">
            <v/>
          </cell>
          <cell r="E9" t="str">
            <v>Power Grid Corporation of India Ltd.,</v>
          </cell>
        </row>
        <row r="10">
          <cell r="E10" t="str">
            <v>"Saudamini", Plot No. 2, Sector 29</v>
          </cell>
        </row>
        <row r="11">
          <cell r="E11" t="str">
            <v>Gurgaon (Haryana) - 122001</v>
          </cell>
        </row>
        <row r="17">
          <cell r="B17" t="str">
            <v/>
          </cell>
          <cell r="E17"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90.bin"/><Relationship Id="rId18" Type="http://schemas.openxmlformats.org/officeDocument/2006/relationships/printerSettings" Target="../printerSettings/printerSettings295.bin"/><Relationship Id="rId26" Type="http://schemas.openxmlformats.org/officeDocument/2006/relationships/printerSettings" Target="../printerSettings/printerSettings303.bin"/><Relationship Id="rId39" Type="http://schemas.openxmlformats.org/officeDocument/2006/relationships/vmlDrawing" Target="../drawings/vmlDrawing3.vml"/><Relationship Id="rId21" Type="http://schemas.openxmlformats.org/officeDocument/2006/relationships/printerSettings" Target="../printerSettings/printerSettings298.bin"/><Relationship Id="rId34" Type="http://schemas.openxmlformats.org/officeDocument/2006/relationships/printerSettings" Target="../printerSettings/printerSettings311.bin"/><Relationship Id="rId7" Type="http://schemas.openxmlformats.org/officeDocument/2006/relationships/printerSettings" Target="../printerSettings/printerSettings284.bin"/><Relationship Id="rId12" Type="http://schemas.openxmlformats.org/officeDocument/2006/relationships/printerSettings" Target="../printerSettings/printerSettings289.bin"/><Relationship Id="rId17" Type="http://schemas.openxmlformats.org/officeDocument/2006/relationships/printerSettings" Target="../printerSettings/printerSettings294.bin"/><Relationship Id="rId25" Type="http://schemas.openxmlformats.org/officeDocument/2006/relationships/printerSettings" Target="../printerSettings/printerSettings302.bin"/><Relationship Id="rId33" Type="http://schemas.openxmlformats.org/officeDocument/2006/relationships/printerSettings" Target="../printerSettings/printerSettings310.bin"/><Relationship Id="rId38" Type="http://schemas.openxmlformats.org/officeDocument/2006/relationships/drawing" Target="../drawings/drawing9.xml"/><Relationship Id="rId2" Type="http://schemas.openxmlformats.org/officeDocument/2006/relationships/printerSettings" Target="../printerSettings/printerSettings279.bin"/><Relationship Id="rId16" Type="http://schemas.openxmlformats.org/officeDocument/2006/relationships/printerSettings" Target="../printerSettings/printerSettings293.bin"/><Relationship Id="rId20" Type="http://schemas.openxmlformats.org/officeDocument/2006/relationships/printerSettings" Target="../printerSettings/printerSettings297.bin"/><Relationship Id="rId29" Type="http://schemas.openxmlformats.org/officeDocument/2006/relationships/printerSettings" Target="../printerSettings/printerSettings306.bin"/><Relationship Id="rId1" Type="http://schemas.openxmlformats.org/officeDocument/2006/relationships/printerSettings" Target="../printerSettings/printerSettings278.bin"/><Relationship Id="rId6" Type="http://schemas.openxmlformats.org/officeDocument/2006/relationships/printerSettings" Target="../printerSettings/printerSettings283.bin"/><Relationship Id="rId11" Type="http://schemas.openxmlformats.org/officeDocument/2006/relationships/printerSettings" Target="../printerSettings/printerSettings288.bin"/><Relationship Id="rId24" Type="http://schemas.openxmlformats.org/officeDocument/2006/relationships/printerSettings" Target="../printerSettings/printerSettings301.bin"/><Relationship Id="rId32" Type="http://schemas.openxmlformats.org/officeDocument/2006/relationships/printerSettings" Target="../printerSettings/printerSettings309.bin"/><Relationship Id="rId37" Type="http://schemas.openxmlformats.org/officeDocument/2006/relationships/printerSettings" Target="../printerSettings/printerSettings314.bin"/><Relationship Id="rId40" Type="http://schemas.openxmlformats.org/officeDocument/2006/relationships/ctrlProp" Target="../ctrlProps/ctrlProp39.xml"/><Relationship Id="rId5" Type="http://schemas.openxmlformats.org/officeDocument/2006/relationships/printerSettings" Target="../printerSettings/printerSettings282.bin"/><Relationship Id="rId15" Type="http://schemas.openxmlformats.org/officeDocument/2006/relationships/printerSettings" Target="../printerSettings/printerSettings292.bin"/><Relationship Id="rId23" Type="http://schemas.openxmlformats.org/officeDocument/2006/relationships/printerSettings" Target="../printerSettings/printerSettings300.bin"/><Relationship Id="rId28" Type="http://schemas.openxmlformats.org/officeDocument/2006/relationships/printerSettings" Target="../printerSettings/printerSettings305.bin"/><Relationship Id="rId36" Type="http://schemas.openxmlformats.org/officeDocument/2006/relationships/printerSettings" Target="../printerSettings/printerSettings313.bin"/><Relationship Id="rId10" Type="http://schemas.openxmlformats.org/officeDocument/2006/relationships/printerSettings" Target="../printerSettings/printerSettings287.bin"/><Relationship Id="rId19" Type="http://schemas.openxmlformats.org/officeDocument/2006/relationships/printerSettings" Target="../printerSettings/printerSettings296.bin"/><Relationship Id="rId31" Type="http://schemas.openxmlformats.org/officeDocument/2006/relationships/printerSettings" Target="../printerSettings/printerSettings308.bin"/><Relationship Id="rId4" Type="http://schemas.openxmlformats.org/officeDocument/2006/relationships/printerSettings" Target="../printerSettings/printerSettings281.bin"/><Relationship Id="rId9" Type="http://schemas.openxmlformats.org/officeDocument/2006/relationships/printerSettings" Target="../printerSettings/printerSettings286.bin"/><Relationship Id="rId14" Type="http://schemas.openxmlformats.org/officeDocument/2006/relationships/printerSettings" Target="../printerSettings/printerSettings291.bin"/><Relationship Id="rId22" Type="http://schemas.openxmlformats.org/officeDocument/2006/relationships/printerSettings" Target="../printerSettings/printerSettings299.bin"/><Relationship Id="rId27" Type="http://schemas.openxmlformats.org/officeDocument/2006/relationships/printerSettings" Target="../printerSettings/printerSettings304.bin"/><Relationship Id="rId30" Type="http://schemas.openxmlformats.org/officeDocument/2006/relationships/printerSettings" Target="../printerSettings/printerSettings307.bin"/><Relationship Id="rId35" Type="http://schemas.openxmlformats.org/officeDocument/2006/relationships/printerSettings" Target="../printerSettings/printerSettings312.bin"/><Relationship Id="rId8" Type="http://schemas.openxmlformats.org/officeDocument/2006/relationships/printerSettings" Target="../printerSettings/printerSettings285.bin"/><Relationship Id="rId3" Type="http://schemas.openxmlformats.org/officeDocument/2006/relationships/printerSettings" Target="../printerSettings/printerSettings28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22.bin"/><Relationship Id="rId13" Type="http://schemas.openxmlformats.org/officeDocument/2006/relationships/printerSettings" Target="../printerSettings/printerSettings327.bin"/><Relationship Id="rId18" Type="http://schemas.openxmlformats.org/officeDocument/2006/relationships/printerSettings" Target="../printerSettings/printerSettings332.bin"/><Relationship Id="rId3" Type="http://schemas.openxmlformats.org/officeDocument/2006/relationships/printerSettings" Target="../printerSettings/printerSettings317.bin"/><Relationship Id="rId21" Type="http://schemas.openxmlformats.org/officeDocument/2006/relationships/printerSettings" Target="../printerSettings/printerSettings335.bin"/><Relationship Id="rId7" Type="http://schemas.openxmlformats.org/officeDocument/2006/relationships/printerSettings" Target="../printerSettings/printerSettings321.bin"/><Relationship Id="rId12" Type="http://schemas.openxmlformats.org/officeDocument/2006/relationships/printerSettings" Target="../printerSettings/printerSettings326.bin"/><Relationship Id="rId17" Type="http://schemas.openxmlformats.org/officeDocument/2006/relationships/printerSettings" Target="../printerSettings/printerSettings331.bin"/><Relationship Id="rId25" Type="http://schemas.openxmlformats.org/officeDocument/2006/relationships/ctrlProp" Target="../ctrlProps/ctrlProp40.xml"/><Relationship Id="rId2" Type="http://schemas.openxmlformats.org/officeDocument/2006/relationships/printerSettings" Target="../printerSettings/printerSettings316.bin"/><Relationship Id="rId16" Type="http://schemas.openxmlformats.org/officeDocument/2006/relationships/printerSettings" Target="../printerSettings/printerSettings330.bin"/><Relationship Id="rId20" Type="http://schemas.openxmlformats.org/officeDocument/2006/relationships/printerSettings" Target="../printerSettings/printerSettings334.bin"/><Relationship Id="rId1" Type="http://schemas.openxmlformats.org/officeDocument/2006/relationships/printerSettings" Target="../printerSettings/printerSettings315.bin"/><Relationship Id="rId6" Type="http://schemas.openxmlformats.org/officeDocument/2006/relationships/printerSettings" Target="../printerSettings/printerSettings320.bin"/><Relationship Id="rId11" Type="http://schemas.openxmlformats.org/officeDocument/2006/relationships/printerSettings" Target="../printerSettings/printerSettings325.bin"/><Relationship Id="rId24" Type="http://schemas.openxmlformats.org/officeDocument/2006/relationships/vmlDrawing" Target="../drawings/vmlDrawing4.vml"/><Relationship Id="rId5" Type="http://schemas.openxmlformats.org/officeDocument/2006/relationships/printerSettings" Target="../printerSettings/printerSettings319.bin"/><Relationship Id="rId15" Type="http://schemas.openxmlformats.org/officeDocument/2006/relationships/printerSettings" Target="../printerSettings/printerSettings329.bin"/><Relationship Id="rId23" Type="http://schemas.openxmlformats.org/officeDocument/2006/relationships/drawing" Target="../drawings/drawing10.xml"/><Relationship Id="rId10" Type="http://schemas.openxmlformats.org/officeDocument/2006/relationships/printerSettings" Target="../printerSettings/printerSettings324.bin"/><Relationship Id="rId19" Type="http://schemas.openxmlformats.org/officeDocument/2006/relationships/printerSettings" Target="../printerSettings/printerSettings333.bin"/><Relationship Id="rId4" Type="http://schemas.openxmlformats.org/officeDocument/2006/relationships/printerSettings" Target="../printerSettings/printerSettings318.bin"/><Relationship Id="rId9" Type="http://schemas.openxmlformats.org/officeDocument/2006/relationships/printerSettings" Target="../printerSettings/printerSettings323.bin"/><Relationship Id="rId14" Type="http://schemas.openxmlformats.org/officeDocument/2006/relationships/printerSettings" Target="../printerSettings/printerSettings328.bin"/><Relationship Id="rId22" Type="http://schemas.openxmlformats.org/officeDocument/2006/relationships/printerSettings" Target="../printerSettings/printerSettings33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44.bin"/><Relationship Id="rId13" Type="http://schemas.openxmlformats.org/officeDocument/2006/relationships/printerSettings" Target="../printerSettings/printerSettings349.bin"/><Relationship Id="rId18" Type="http://schemas.openxmlformats.org/officeDocument/2006/relationships/ctrlProp" Target="../ctrlProps/ctrlProp41.xml"/><Relationship Id="rId3" Type="http://schemas.openxmlformats.org/officeDocument/2006/relationships/printerSettings" Target="../printerSettings/printerSettings339.bin"/><Relationship Id="rId7" Type="http://schemas.openxmlformats.org/officeDocument/2006/relationships/printerSettings" Target="../printerSettings/printerSettings343.bin"/><Relationship Id="rId12" Type="http://schemas.openxmlformats.org/officeDocument/2006/relationships/printerSettings" Target="../printerSettings/printerSettings348.bin"/><Relationship Id="rId17" Type="http://schemas.openxmlformats.org/officeDocument/2006/relationships/vmlDrawing" Target="../drawings/vmlDrawing5.vml"/><Relationship Id="rId2" Type="http://schemas.openxmlformats.org/officeDocument/2006/relationships/printerSettings" Target="../printerSettings/printerSettings338.bin"/><Relationship Id="rId16" Type="http://schemas.openxmlformats.org/officeDocument/2006/relationships/drawing" Target="../drawings/drawing11.xml"/><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11" Type="http://schemas.openxmlformats.org/officeDocument/2006/relationships/printerSettings" Target="../printerSettings/printerSettings347.bin"/><Relationship Id="rId5" Type="http://schemas.openxmlformats.org/officeDocument/2006/relationships/printerSettings" Target="../printerSettings/printerSettings341.bin"/><Relationship Id="rId15" Type="http://schemas.openxmlformats.org/officeDocument/2006/relationships/printerSettings" Target="../printerSettings/printerSettings351.bin"/><Relationship Id="rId10" Type="http://schemas.openxmlformats.org/officeDocument/2006/relationships/printerSettings" Target="../printerSettings/printerSettings346.bin"/><Relationship Id="rId4" Type="http://schemas.openxmlformats.org/officeDocument/2006/relationships/printerSettings" Target="../printerSettings/printerSettings340.bin"/><Relationship Id="rId9" Type="http://schemas.openxmlformats.org/officeDocument/2006/relationships/printerSettings" Target="../printerSettings/printerSettings345.bin"/><Relationship Id="rId14" Type="http://schemas.openxmlformats.org/officeDocument/2006/relationships/printerSettings" Target="../printerSettings/printerSettings350.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26" Type="http://schemas.openxmlformats.org/officeDocument/2006/relationships/printerSettings" Target="../printerSettings/printerSettings377.bin"/><Relationship Id="rId39" Type="http://schemas.openxmlformats.org/officeDocument/2006/relationships/vmlDrawing" Target="../drawings/vmlDrawing6.vml"/><Relationship Id="rId21" Type="http://schemas.openxmlformats.org/officeDocument/2006/relationships/printerSettings" Target="../printerSettings/printerSettings372.bin"/><Relationship Id="rId34" Type="http://schemas.openxmlformats.org/officeDocument/2006/relationships/printerSettings" Target="../printerSettings/printerSettings385.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5" Type="http://schemas.openxmlformats.org/officeDocument/2006/relationships/printerSettings" Target="../printerSettings/printerSettings376.bin"/><Relationship Id="rId33" Type="http://schemas.openxmlformats.org/officeDocument/2006/relationships/printerSettings" Target="../printerSettings/printerSettings384.bin"/><Relationship Id="rId38" Type="http://schemas.openxmlformats.org/officeDocument/2006/relationships/drawing" Target="../drawings/drawing12.xml"/><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20" Type="http://schemas.openxmlformats.org/officeDocument/2006/relationships/printerSettings" Target="../printerSettings/printerSettings371.bin"/><Relationship Id="rId29" Type="http://schemas.openxmlformats.org/officeDocument/2006/relationships/printerSettings" Target="../printerSettings/printerSettings380.bin"/><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24" Type="http://schemas.openxmlformats.org/officeDocument/2006/relationships/printerSettings" Target="../printerSettings/printerSettings375.bin"/><Relationship Id="rId32" Type="http://schemas.openxmlformats.org/officeDocument/2006/relationships/printerSettings" Target="../printerSettings/printerSettings383.bin"/><Relationship Id="rId37" Type="http://schemas.openxmlformats.org/officeDocument/2006/relationships/printerSettings" Target="../printerSettings/printerSettings388.bin"/><Relationship Id="rId40" Type="http://schemas.openxmlformats.org/officeDocument/2006/relationships/ctrlProp" Target="../ctrlProps/ctrlProp42.xml"/><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23" Type="http://schemas.openxmlformats.org/officeDocument/2006/relationships/printerSettings" Target="../printerSettings/printerSettings374.bin"/><Relationship Id="rId28" Type="http://schemas.openxmlformats.org/officeDocument/2006/relationships/printerSettings" Target="../printerSettings/printerSettings379.bin"/><Relationship Id="rId36" Type="http://schemas.openxmlformats.org/officeDocument/2006/relationships/printerSettings" Target="../printerSettings/printerSettings387.bin"/><Relationship Id="rId10" Type="http://schemas.openxmlformats.org/officeDocument/2006/relationships/printerSettings" Target="../printerSettings/printerSettings361.bin"/><Relationship Id="rId19" Type="http://schemas.openxmlformats.org/officeDocument/2006/relationships/printerSettings" Target="../printerSettings/printerSettings370.bin"/><Relationship Id="rId31" Type="http://schemas.openxmlformats.org/officeDocument/2006/relationships/printerSettings" Target="../printerSettings/printerSettings382.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 Id="rId22" Type="http://schemas.openxmlformats.org/officeDocument/2006/relationships/printerSettings" Target="../printerSettings/printerSettings373.bin"/><Relationship Id="rId27" Type="http://schemas.openxmlformats.org/officeDocument/2006/relationships/printerSettings" Target="../printerSettings/printerSettings378.bin"/><Relationship Id="rId30" Type="http://schemas.openxmlformats.org/officeDocument/2006/relationships/printerSettings" Target="../printerSettings/printerSettings381.bin"/><Relationship Id="rId35" Type="http://schemas.openxmlformats.org/officeDocument/2006/relationships/printerSettings" Target="../printerSettings/printerSettings386.bin"/><Relationship Id="rId8" Type="http://schemas.openxmlformats.org/officeDocument/2006/relationships/printerSettings" Target="../printerSettings/printerSettings359.bin"/><Relationship Id="rId3" Type="http://schemas.openxmlformats.org/officeDocument/2006/relationships/printerSettings" Target="../printerSettings/printerSettings354.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26" Type="http://schemas.openxmlformats.org/officeDocument/2006/relationships/printerSettings" Target="../printerSettings/printerSettings414.bin"/><Relationship Id="rId21" Type="http://schemas.openxmlformats.org/officeDocument/2006/relationships/printerSettings" Target="../printerSettings/printerSettings409.bin"/><Relationship Id="rId34" Type="http://schemas.openxmlformats.org/officeDocument/2006/relationships/printerSettings" Target="../printerSettings/printerSettings422.bin"/><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5" Type="http://schemas.openxmlformats.org/officeDocument/2006/relationships/printerSettings" Target="../printerSettings/printerSettings413.bin"/><Relationship Id="rId33" Type="http://schemas.openxmlformats.org/officeDocument/2006/relationships/printerSettings" Target="../printerSettings/printerSettings421.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29" Type="http://schemas.openxmlformats.org/officeDocument/2006/relationships/printerSettings" Target="../printerSettings/printerSettings417.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24" Type="http://schemas.openxmlformats.org/officeDocument/2006/relationships/printerSettings" Target="../printerSettings/printerSettings412.bin"/><Relationship Id="rId32" Type="http://schemas.openxmlformats.org/officeDocument/2006/relationships/printerSettings" Target="../printerSettings/printerSettings420.bin"/><Relationship Id="rId37" Type="http://schemas.openxmlformats.org/officeDocument/2006/relationships/drawing" Target="../drawings/drawing13.xml"/><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23" Type="http://schemas.openxmlformats.org/officeDocument/2006/relationships/printerSettings" Target="../printerSettings/printerSettings411.bin"/><Relationship Id="rId28" Type="http://schemas.openxmlformats.org/officeDocument/2006/relationships/printerSettings" Target="../printerSettings/printerSettings416.bin"/><Relationship Id="rId36" Type="http://schemas.openxmlformats.org/officeDocument/2006/relationships/printerSettings" Target="../printerSettings/printerSettings424.bin"/><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31" Type="http://schemas.openxmlformats.org/officeDocument/2006/relationships/printerSettings" Target="../printerSettings/printerSettings419.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 Id="rId22" Type="http://schemas.openxmlformats.org/officeDocument/2006/relationships/printerSettings" Target="../printerSettings/printerSettings410.bin"/><Relationship Id="rId27" Type="http://schemas.openxmlformats.org/officeDocument/2006/relationships/printerSettings" Target="../printerSettings/printerSettings415.bin"/><Relationship Id="rId30" Type="http://schemas.openxmlformats.org/officeDocument/2006/relationships/printerSettings" Target="../printerSettings/printerSettings418.bin"/><Relationship Id="rId35" Type="http://schemas.openxmlformats.org/officeDocument/2006/relationships/printerSettings" Target="../printerSettings/printerSettings423.bin"/><Relationship Id="rId8" Type="http://schemas.openxmlformats.org/officeDocument/2006/relationships/printerSettings" Target="../printerSettings/printerSettings396.bin"/><Relationship Id="rId3" Type="http://schemas.openxmlformats.org/officeDocument/2006/relationships/printerSettings" Target="../printerSettings/printerSettings39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37.bin"/><Relationship Id="rId18" Type="http://schemas.openxmlformats.org/officeDocument/2006/relationships/printerSettings" Target="../printerSettings/printerSettings442.bin"/><Relationship Id="rId26" Type="http://schemas.openxmlformats.org/officeDocument/2006/relationships/printerSettings" Target="../printerSettings/printerSettings450.bin"/><Relationship Id="rId21" Type="http://schemas.openxmlformats.org/officeDocument/2006/relationships/printerSettings" Target="../printerSettings/printerSettings445.bin"/><Relationship Id="rId34" Type="http://schemas.openxmlformats.org/officeDocument/2006/relationships/printerSettings" Target="../printerSettings/printerSettings458.bin"/><Relationship Id="rId7" Type="http://schemas.openxmlformats.org/officeDocument/2006/relationships/printerSettings" Target="../printerSettings/printerSettings431.bin"/><Relationship Id="rId12" Type="http://schemas.openxmlformats.org/officeDocument/2006/relationships/printerSettings" Target="../printerSettings/printerSettings436.bin"/><Relationship Id="rId17" Type="http://schemas.openxmlformats.org/officeDocument/2006/relationships/printerSettings" Target="../printerSettings/printerSettings441.bin"/><Relationship Id="rId25" Type="http://schemas.openxmlformats.org/officeDocument/2006/relationships/printerSettings" Target="../printerSettings/printerSettings449.bin"/><Relationship Id="rId33" Type="http://schemas.openxmlformats.org/officeDocument/2006/relationships/printerSettings" Target="../printerSettings/printerSettings457.bin"/><Relationship Id="rId38" Type="http://schemas.openxmlformats.org/officeDocument/2006/relationships/drawing" Target="../drawings/drawing14.xml"/><Relationship Id="rId2" Type="http://schemas.openxmlformats.org/officeDocument/2006/relationships/printerSettings" Target="../printerSettings/printerSettings426.bin"/><Relationship Id="rId16" Type="http://schemas.openxmlformats.org/officeDocument/2006/relationships/printerSettings" Target="../printerSettings/printerSettings440.bin"/><Relationship Id="rId20" Type="http://schemas.openxmlformats.org/officeDocument/2006/relationships/printerSettings" Target="../printerSettings/printerSettings444.bin"/><Relationship Id="rId29" Type="http://schemas.openxmlformats.org/officeDocument/2006/relationships/printerSettings" Target="../printerSettings/printerSettings453.bin"/><Relationship Id="rId1" Type="http://schemas.openxmlformats.org/officeDocument/2006/relationships/printerSettings" Target="../printerSettings/printerSettings425.bin"/><Relationship Id="rId6" Type="http://schemas.openxmlformats.org/officeDocument/2006/relationships/printerSettings" Target="../printerSettings/printerSettings430.bin"/><Relationship Id="rId11" Type="http://schemas.openxmlformats.org/officeDocument/2006/relationships/printerSettings" Target="../printerSettings/printerSettings435.bin"/><Relationship Id="rId24" Type="http://schemas.openxmlformats.org/officeDocument/2006/relationships/printerSettings" Target="../printerSettings/printerSettings448.bin"/><Relationship Id="rId32" Type="http://schemas.openxmlformats.org/officeDocument/2006/relationships/printerSettings" Target="../printerSettings/printerSettings456.bin"/><Relationship Id="rId37" Type="http://schemas.openxmlformats.org/officeDocument/2006/relationships/printerSettings" Target="../printerSettings/printerSettings461.bin"/><Relationship Id="rId5" Type="http://schemas.openxmlformats.org/officeDocument/2006/relationships/printerSettings" Target="../printerSettings/printerSettings429.bin"/><Relationship Id="rId15" Type="http://schemas.openxmlformats.org/officeDocument/2006/relationships/printerSettings" Target="../printerSettings/printerSettings439.bin"/><Relationship Id="rId23" Type="http://schemas.openxmlformats.org/officeDocument/2006/relationships/printerSettings" Target="../printerSettings/printerSettings447.bin"/><Relationship Id="rId28" Type="http://schemas.openxmlformats.org/officeDocument/2006/relationships/printerSettings" Target="../printerSettings/printerSettings452.bin"/><Relationship Id="rId36" Type="http://schemas.openxmlformats.org/officeDocument/2006/relationships/printerSettings" Target="../printerSettings/printerSettings460.bin"/><Relationship Id="rId10" Type="http://schemas.openxmlformats.org/officeDocument/2006/relationships/printerSettings" Target="../printerSettings/printerSettings434.bin"/><Relationship Id="rId19" Type="http://schemas.openxmlformats.org/officeDocument/2006/relationships/printerSettings" Target="../printerSettings/printerSettings443.bin"/><Relationship Id="rId31" Type="http://schemas.openxmlformats.org/officeDocument/2006/relationships/printerSettings" Target="../printerSettings/printerSettings455.bin"/><Relationship Id="rId4" Type="http://schemas.openxmlformats.org/officeDocument/2006/relationships/printerSettings" Target="../printerSettings/printerSettings428.bin"/><Relationship Id="rId9" Type="http://schemas.openxmlformats.org/officeDocument/2006/relationships/printerSettings" Target="../printerSettings/printerSettings433.bin"/><Relationship Id="rId14" Type="http://schemas.openxmlformats.org/officeDocument/2006/relationships/printerSettings" Target="../printerSettings/printerSettings438.bin"/><Relationship Id="rId22" Type="http://schemas.openxmlformats.org/officeDocument/2006/relationships/printerSettings" Target="../printerSettings/printerSettings446.bin"/><Relationship Id="rId27" Type="http://schemas.openxmlformats.org/officeDocument/2006/relationships/printerSettings" Target="../printerSettings/printerSettings451.bin"/><Relationship Id="rId30" Type="http://schemas.openxmlformats.org/officeDocument/2006/relationships/printerSettings" Target="../printerSettings/printerSettings454.bin"/><Relationship Id="rId35" Type="http://schemas.openxmlformats.org/officeDocument/2006/relationships/printerSettings" Target="../printerSettings/printerSettings459.bin"/><Relationship Id="rId8" Type="http://schemas.openxmlformats.org/officeDocument/2006/relationships/printerSettings" Target="../printerSettings/printerSettings432.bin"/><Relationship Id="rId3" Type="http://schemas.openxmlformats.org/officeDocument/2006/relationships/printerSettings" Target="../printerSettings/printerSettings427.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74.bin"/><Relationship Id="rId18" Type="http://schemas.openxmlformats.org/officeDocument/2006/relationships/printerSettings" Target="../printerSettings/printerSettings479.bin"/><Relationship Id="rId26" Type="http://schemas.openxmlformats.org/officeDocument/2006/relationships/printerSettings" Target="../printerSettings/printerSettings487.bin"/><Relationship Id="rId21" Type="http://schemas.openxmlformats.org/officeDocument/2006/relationships/printerSettings" Target="../printerSettings/printerSettings482.bin"/><Relationship Id="rId34" Type="http://schemas.openxmlformats.org/officeDocument/2006/relationships/printerSettings" Target="../printerSettings/printerSettings495.bin"/><Relationship Id="rId7" Type="http://schemas.openxmlformats.org/officeDocument/2006/relationships/printerSettings" Target="../printerSettings/printerSettings468.bin"/><Relationship Id="rId12" Type="http://schemas.openxmlformats.org/officeDocument/2006/relationships/printerSettings" Target="../printerSettings/printerSettings473.bin"/><Relationship Id="rId17" Type="http://schemas.openxmlformats.org/officeDocument/2006/relationships/printerSettings" Target="../printerSettings/printerSettings478.bin"/><Relationship Id="rId25" Type="http://schemas.openxmlformats.org/officeDocument/2006/relationships/printerSettings" Target="../printerSettings/printerSettings486.bin"/><Relationship Id="rId33" Type="http://schemas.openxmlformats.org/officeDocument/2006/relationships/printerSettings" Target="../printerSettings/printerSettings494.bin"/><Relationship Id="rId38" Type="http://schemas.openxmlformats.org/officeDocument/2006/relationships/drawing" Target="../drawings/drawing15.xml"/><Relationship Id="rId2" Type="http://schemas.openxmlformats.org/officeDocument/2006/relationships/printerSettings" Target="../printerSettings/printerSettings463.bin"/><Relationship Id="rId16" Type="http://schemas.openxmlformats.org/officeDocument/2006/relationships/printerSettings" Target="../printerSettings/printerSettings477.bin"/><Relationship Id="rId20" Type="http://schemas.openxmlformats.org/officeDocument/2006/relationships/printerSettings" Target="../printerSettings/printerSettings481.bin"/><Relationship Id="rId29" Type="http://schemas.openxmlformats.org/officeDocument/2006/relationships/printerSettings" Target="../printerSettings/printerSettings490.bin"/><Relationship Id="rId1" Type="http://schemas.openxmlformats.org/officeDocument/2006/relationships/printerSettings" Target="../printerSettings/printerSettings462.bin"/><Relationship Id="rId6" Type="http://schemas.openxmlformats.org/officeDocument/2006/relationships/printerSettings" Target="../printerSettings/printerSettings467.bin"/><Relationship Id="rId11" Type="http://schemas.openxmlformats.org/officeDocument/2006/relationships/printerSettings" Target="../printerSettings/printerSettings472.bin"/><Relationship Id="rId24" Type="http://schemas.openxmlformats.org/officeDocument/2006/relationships/printerSettings" Target="../printerSettings/printerSettings485.bin"/><Relationship Id="rId32" Type="http://schemas.openxmlformats.org/officeDocument/2006/relationships/printerSettings" Target="../printerSettings/printerSettings493.bin"/><Relationship Id="rId37" Type="http://schemas.openxmlformats.org/officeDocument/2006/relationships/printerSettings" Target="../printerSettings/printerSettings498.bin"/><Relationship Id="rId5" Type="http://schemas.openxmlformats.org/officeDocument/2006/relationships/printerSettings" Target="../printerSettings/printerSettings466.bin"/><Relationship Id="rId15" Type="http://schemas.openxmlformats.org/officeDocument/2006/relationships/printerSettings" Target="../printerSettings/printerSettings476.bin"/><Relationship Id="rId23" Type="http://schemas.openxmlformats.org/officeDocument/2006/relationships/printerSettings" Target="../printerSettings/printerSettings484.bin"/><Relationship Id="rId28" Type="http://schemas.openxmlformats.org/officeDocument/2006/relationships/printerSettings" Target="../printerSettings/printerSettings489.bin"/><Relationship Id="rId36" Type="http://schemas.openxmlformats.org/officeDocument/2006/relationships/printerSettings" Target="../printerSettings/printerSettings497.bin"/><Relationship Id="rId10" Type="http://schemas.openxmlformats.org/officeDocument/2006/relationships/printerSettings" Target="../printerSettings/printerSettings471.bin"/><Relationship Id="rId19" Type="http://schemas.openxmlformats.org/officeDocument/2006/relationships/printerSettings" Target="../printerSettings/printerSettings480.bin"/><Relationship Id="rId31" Type="http://schemas.openxmlformats.org/officeDocument/2006/relationships/printerSettings" Target="../printerSettings/printerSettings492.bin"/><Relationship Id="rId4" Type="http://schemas.openxmlformats.org/officeDocument/2006/relationships/printerSettings" Target="../printerSettings/printerSettings465.bin"/><Relationship Id="rId9" Type="http://schemas.openxmlformats.org/officeDocument/2006/relationships/printerSettings" Target="../printerSettings/printerSettings470.bin"/><Relationship Id="rId14" Type="http://schemas.openxmlformats.org/officeDocument/2006/relationships/printerSettings" Target="../printerSettings/printerSettings475.bin"/><Relationship Id="rId22" Type="http://schemas.openxmlformats.org/officeDocument/2006/relationships/printerSettings" Target="../printerSettings/printerSettings483.bin"/><Relationship Id="rId27" Type="http://schemas.openxmlformats.org/officeDocument/2006/relationships/printerSettings" Target="../printerSettings/printerSettings488.bin"/><Relationship Id="rId30" Type="http://schemas.openxmlformats.org/officeDocument/2006/relationships/printerSettings" Target="../printerSettings/printerSettings491.bin"/><Relationship Id="rId35" Type="http://schemas.openxmlformats.org/officeDocument/2006/relationships/printerSettings" Target="../printerSettings/printerSettings496.bin"/><Relationship Id="rId8" Type="http://schemas.openxmlformats.org/officeDocument/2006/relationships/printerSettings" Target="../printerSettings/printerSettings469.bin"/><Relationship Id="rId3" Type="http://schemas.openxmlformats.org/officeDocument/2006/relationships/printerSettings" Target="../printerSettings/printerSettings464.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11.bin"/><Relationship Id="rId18" Type="http://schemas.openxmlformats.org/officeDocument/2006/relationships/printerSettings" Target="../printerSettings/printerSettings516.bin"/><Relationship Id="rId26" Type="http://schemas.openxmlformats.org/officeDocument/2006/relationships/printerSettings" Target="../printerSettings/printerSettings524.bin"/><Relationship Id="rId21" Type="http://schemas.openxmlformats.org/officeDocument/2006/relationships/printerSettings" Target="../printerSettings/printerSettings519.bin"/><Relationship Id="rId34" Type="http://schemas.openxmlformats.org/officeDocument/2006/relationships/printerSettings" Target="../printerSettings/printerSettings532.bin"/><Relationship Id="rId7" Type="http://schemas.openxmlformats.org/officeDocument/2006/relationships/printerSettings" Target="../printerSettings/printerSettings505.bin"/><Relationship Id="rId12" Type="http://schemas.openxmlformats.org/officeDocument/2006/relationships/printerSettings" Target="../printerSettings/printerSettings510.bin"/><Relationship Id="rId17" Type="http://schemas.openxmlformats.org/officeDocument/2006/relationships/printerSettings" Target="../printerSettings/printerSettings515.bin"/><Relationship Id="rId25" Type="http://schemas.openxmlformats.org/officeDocument/2006/relationships/printerSettings" Target="../printerSettings/printerSettings523.bin"/><Relationship Id="rId33" Type="http://schemas.openxmlformats.org/officeDocument/2006/relationships/printerSettings" Target="../printerSettings/printerSettings531.bin"/><Relationship Id="rId38" Type="http://schemas.openxmlformats.org/officeDocument/2006/relationships/drawing" Target="../drawings/drawing16.xml"/><Relationship Id="rId2" Type="http://schemas.openxmlformats.org/officeDocument/2006/relationships/printerSettings" Target="../printerSettings/printerSettings500.bin"/><Relationship Id="rId16" Type="http://schemas.openxmlformats.org/officeDocument/2006/relationships/printerSettings" Target="../printerSettings/printerSettings514.bin"/><Relationship Id="rId20" Type="http://schemas.openxmlformats.org/officeDocument/2006/relationships/printerSettings" Target="../printerSettings/printerSettings518.bin"/><Relationship Id="rId29" Type="http://schemas.openxmlformats.org/officeDocument/2006/relationships/printerSettings" Target="../printerSettings/printerSettings527.bin"/><Relationship Id="rId1" Type="http://schemas.openxmlformats.org/officeDocument/2006/relationships/printerSettings" Target="../printerSettings/printerSettings499.bin"/><Relationship Id="rId6" Type="http://schemas.openxmlformats.org/officeDocument/2006/relationships/printerSettings" Target="../printerSettings/printerSettings504.bin"/><Relationship Id="rId11" Type="http://schemas.openxmlformats.org/officeDocument/2006/relationships/printerSettings" Target="../printerSettings/printerSettings509.bin"/><Relationship Id="rId24" Type="http://schemas.openxmlformats.org/officeDocument/2006/relationships/printerSettings" Target="../printerSettings/printerSettings522.bin"/><Relationship Id="rId32" Type="http://schemas.openxmlformats.org/officeDocument/2006/relationships/printerSettings" Target="../printerSettings/printerSettings530.bin"/><Relationship Id="rId37" Type="http://schemas.openxmlformats.org/officeDocument/2006/relationships/printerSettings" Target="../printerSettings/printerSettings535.bin"/><Relationship Id="rId5" Type="http://schemas.openxmlformats.org/officeDocument/2006/relationships/printerSettings" Target="../printerSettings/printerSettings503.bin"/><Relationship Id="rId15" Type="http://schemas.openxmlformats.org/officeDocument/2006/relationships/printerSettings" Target="../printerSettings/printerSettings513.bin"/><Relationship Id="rId23" Type="http://schemas.openxmlformats.org/officeDocument/2006/relationships/printerSettings" Target="../printerSettings/printerSettings521.bin"/><Relationship Id="rId28" Type="http://schemas.openxmlformats.org/officeDocument/2006/relationships/printerSettings" Target="../printerSettings/printerSettings526.bin"/><Relationship Id="rId36" Type="http://schemas.openxmlformats.org/officeDocument/2006/relationships/printerSettings" Target="../printerSettings/printerSettings534.bin"/><Relationship Id="rId10" Type="http://schemas.openxmlformats.org/officeDocument/2006/relationships/printerSettings" Target="../printerSettings/printerSettings508.bin"/><Relationship Id="rId19" Type="http://schemas.openxmlformats.org/officeDocument/2006/relationships/printerSettings" Target="../printerSettings/printerSettings517.bin"/><Relationship Id="rId31" Type="http://schemas.openxmlformats.org/officeDocument/2006/relationships/printerSettings" Target="../printerSettings/printerSettings529.bin"/><Relationship Id="rId4" Type="http://schemas.openxmlformats.org/officeDocument/2006/relationships/printerSettings" Target="../printerSettings/printerSettings502.bin"/><Relationship Id="rId9" Type="http://schemas.openxmlformats.org/officeDocument/2006/relationships/printerSettings" Target="../printerSettings/printerSettings507.bin"/><Relationship Id="rId14" Type="http://schemas.openxmlformats.org/officeDocument/2006/relationships/printerSettings" Target="../printerSettings/printerSettings512.bin"/><Relationship Id="rId22" Type="http://schemas.openxmlformats.org/officeDocument/2006/relationships/printerSettings" Target="../printerSettings/printerSettings520.bin"/><Relationship Id="rId27" Type="http://schemas.openxmlformats.org/officeDocument/2006/relationships/printerSettings" Target="../printerSettings/printerSettings525.bin"/><Relationship Id="rId30" Type="http://schemas.openxmlformats.org/officeDocument/2006/relationships/printerSettings" Target="../printerSettings/printerSettings528.bin"/><Relationship Id="rId35" Type="http://schemas.openxmlformats.org/officeDocument/2006/relationships/printerSettings" Target="../printerSettings/printerSettings533.bin"/><Relationship Id="rId8" Type="http://schemas.openxmlformats.org/officeDocument/2006/relationships/printerSettings" Target="../printerSettings/printerSettings506.bin"/><Relationship Id="rId3" Type="http://schemas.openxmlformats.org/officeDocument/2006/relationships/printerSettings" Target="../printerSettings/printerSettings501.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48.bin"/><Relationship Id="rId18" Type="http://schemas.openxmlformats.org/officeDocument/2006/relationships/printerSettings" Target="../printerSettings/printerSettings553.bin"/><Relationship Id="rId26" Type="http://schemas.openxmlformats.org/officeDocument/2006/relationships/printerSettings" Target="../printerSettings/printerSettings561.bin"/><Relationship Id="rId21" Type="http://schemas.openxmlformats.org/officeDocument/2006/relationships/printerSettings" Target="../printerSettings/printerSettings556.bin"/><Relationship Id="rId34" Type="http://schemas.openxmlformats.org/officeDocument/2006/relationships/printerSettings" Target="../printerSettings/printerSettings569.bin"/><Relationship Id="rId7" Type="http://schemas.openxmlformats.org/officeDocument/2006/relationships/printerSettings" Target="../printerSettings/printerSettings542.bin"/><Relationship Id="rId12" Type="http://schemas.openxmlformats.org/officeDocument/2006/relationships/printerSettings" Target="../printerSettings/printerSettings547.bin"/><Relationship Id="rId17" Type="http://schemas.openxmlformats.org/officeDocument/2006/relationships/printerSettings" Target="../printerSettings/printerSettings552.bin"/><Relationship Id="rId25" Type="http://schemas.openxmlformats.org/officeDocument/2006/relationships/printerSettings" Target="../printerSettings/printerSettings560.bin"/><Relationship Id="rId33" Type="http://schemas.openxmlformats.org/officeDocument/2006/relationships/printerSettings" Target="../printerSettings/printerSettings568.bin"/><Relationship Id="rId38" Type="http://schemas.openxmlformats.org/officeDocument/2006/relationships/drawing" Target="../drawings/drawing17.xml"/><Relationship Id="rId2" Type="http://schemas.openxmlformats.org/officeDocument/2006/relationships/printerSettings" Target="../printerSettings/printerSettings537.bin"/><Relationship Id="rId16" Type="http://schemas.openxmlformats.org/officeDocument/2006/relationships/printerSettings" Target="../printerSettings/printerSettings551.bin"/><Relationship Id="rId20" Type="http://schemas.openxmlformats.org/officeDocument/2006/relationships/printerSettings" Target="../printerSettings/printerSettings555.bin"/><Relationship Id="rId29" Type="http://schemas.openxmlformats.org/officeDocument/2006/relationships/printerSettings" Target="../printerSettings/printerSettings564.bin"/><Relationship Id="rId1" Type="http://schemas.openxmlformats.org/officeDocument/2006/relationships/printerSettings" Target="../printerSettings/printerSettings536.bin"/><Relationship Id="rId6" Type="http://schemas.openxmlformats.org/officeDocument/2006/relationships/printerSettings" Target="../printerSettings/printerSettings541.bin"/><Relationship Id="rId11" Type="http://schemas.openxmlformats.org/officeDocument/2006/relationships/printerSettings" Target="../printerSettings/printerSettings546.bin"/><Relationship Id="rId24" Type="http://schemas.openxmlformats.org/officeDocument/2006/relationships/printerSettings" Target="../printerSettings/printerSettings559.bin"/><Relationship Id="rId32" Type="http://schemas.openxmlformats.org/officeDocument/2006/relationships/printerSettings" Target="../printerSettings/printerSettings567.bin"/><Relationship Id="rId37" Type="http://schemas.openxmlformats.org/officeDocument/2006/relationships/printerSettings" Target="../printerSettings/printerSettings572.bin"/><Relationship Id="rId5" Type="http://schemas.openxmlformats.org/officeDocument/2006/relationships/printerSettings" Target="../printerSettings/printerSettings540.bin"/><Relationship Id="rId15" Type="http://schemas.openxmlformats.org/officeDocument/2006/relationships/printerSettings" Target="../printerSettings/printerSettings550.bin"/><Relationship Id="rId23" Type="http://schemas.openxmlformats.org/officeDocument/2006/relationships/printerSettings" Target="../printerSettings/printerSettings558.bin"/><Relationship Id="rId28" Type="http://schemas.openxmlformats.org/officeDocument/2006/relationships/printerSettings" Target="../printerSettings/printerSettings563.bin"/><Relationship Id="rId36" Type="http://schemas.openxmlformats.org/officeDocument/2006/relationships/printerSettings" Target="../printerSettings/printerSettings571.bin"/><Relationship Id="rId10" Type="http://schemas.openxmlformats.org/officeDocument/2006/relationships/printerSettings" Target="../printerSettings/printerSettings545.bin"/><Relationship Id="rId19" Type="http://schemas.openxmlformats.org/officeDocument/2006/relationships/printerSettings" Target="../printerSettings/printerSettings554.bin"/><Relationship Id="rId31" Type="http://schemas.openxmlformats.org/officeDocument/2006/relationships/printerSettings" Target="../printerSettings/printerSettings566.bin"/><Relationship Id="rId4" Type="http://schemas.openxmlformats.org/officeDocument/2006/relationships/printerSettings" Target="../printerSettings/printerSettings539.bin"/><Relationship Id="rId9" Type="http://schemas.openxmlformats.org/officeDocument/2006/relationships/printerSettings" Target="../printerSettings/printerSettings544.bin"/><Relationship Id="rId14" Type="http://schemas.openxmlformats.org/officeDocument/2006/relationships/printerSettings" Target="../printerSettings/printerSettings549.bin"/><Relationship Id="rId22" Type="http://schemas.openxmlformats.org/officeDocument/2006/relationships/printerSettings" Target="../printerSettings/printerSettings557.bin"/><Relationship Id="rId27" Type="http://schemas.openxmlformats.org/officeDocument/2006/relationships/printerSettings" Target="../printerSettings/printerSettings562.bin"/><Relationship Id="rId30" Type="http://schemas.openxmlformats.org/officeDocument/2006/relationships/printerSettings" Target="../printerSettings/printerSettings565.bin"/><Relationship Id="rId35" Type="http://schemas.openxmlformats.org/officeDocument/2006/relationships/printerSettings" Target="../printerSettings/printerSettings570.bin"/><Relationship Id="rId8" Type="http://schemas.openxmlformats.org/officeDocument/2006/relationships/printerSettings" Target="../printerSettings/printerSettings543.bin"/><Relationship Id="rId3" Type="http://schemas.openxmlformats.org/officeDocument/2006/relationships/printerSettings" Target="../printerSettings/printerSettings538.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85.bin"/><Relationship Id="rId18" Type="http://schemas.openxmlformats.org/officeDocument/2006/relationships/printerSettings" Target="../printerSettings/printerSettings590.bin"/><Relationship Id="rId26" Type="http://schemas.openxmlformats.org/officeDocument/2006/relationships/printerSettings" Target="../printerSettings/printerSettings598.bin"/><Relationship Id="rId21" Type="http://schemas.openxmlformats.org/officeDocument/2006/relationships/printerSettings" Target="../printerSettings/printerSettings593.bin"/><Relationship Id="rId34" Type="http://schemas.openxmlformats.org/officeDocument/2006/relationships/printerSettings" Target="../printerSettings/printerSettings606.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printerSettings" Target="../printerSettings/printerSettings589.bin"/><Relationship Id="rId25" Type="http://schemas.openxmlformats.org/officeDocument/2006/relationships/printerSettings" Target="../printerSettings/printerSettings597.bin"/><Relationship Id="rId33" Type="http://schemas.openxmlformats.org/officeDocument/2006/relationships/printerSettings" Target="../printerSettings/printerSettings605.bin"/><Relationship Id="rId38" Type="http://schemas.openxmlformats.org/officeDocument/2006/relationships/drawing" Target="../drawings/drawing18.xml"/><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20" Type="http://schemas.openxmlformats.org/officeDocument/2006/relationships/printerSettings" Target="../printerSettings/printerSettings592.bin"/><Relationship Id="rId29" Type="http://schemas.openxmlformats.org/officeDocument/2006/relationships/printerSettings" Target="../printerSettings/printerSettings601.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24" Type="http://schemas.openxmlformats.org/officeDocument/2006/relationships/printerSettings" Target="../printerSettings/printerSettings596.bin"/><Relationship Id="rId32" Type="http://schemas.openxmlformats.org/officeDocument/2006/relationships/printerSettings" Target="../printerSettings/printerSettings604.bin"/><Relationship Id="rId37" Type="http://schemas.openxmlformats.org/officeDocument/2006/relationships/printerSettings" Target="../printerSettings/printerSettings609.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23" Type="http://schemas.openxmlformats.org/officeDocument/2006/relationships/printerSettings" Target="../printerSettings/printerSettings595.bin"/><Relationship Id="rId28" Type="http://schemas.openxmlformats.org/officeDocument/2006/relationships/printerSettings" Target="../printerSettings/printerSettings600.bin"/><Relationship Id="rId36" Type="http://schemas.openxmlformats.org/officeDocument/2006/relationships/printerSettings" Target="../printerSettings/printerSettings608.bin"/><Relationship Id="rId10" Type="http://schemas.openxmlformats.org/officeDocument/2006/relationships/printerSettings" Target="../printerSettings/printerSettings582.bin"/><Relationship Id="rId19" Type="http://schemas.openxmlformats.org/officeDocument/2006/relationships/printerSettings" Target="../printerSettings/printerSettings591.bin"/><Relationship Id="rId31" Type="http://schemas.openxmlformats.org/officeDocument/2006/relationships/printerSettings" Target="../printerSettings/printerSettings603.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 Id="rId22" Type="http://schemas.openxmlformats.org/officeDocument/2006/relationships/printerSettings" Target="../printerSettings/printerSettings594.bin"/><Relationship Id="rId27" Type="http://schemas.openxmlformats.org/officeDocument/2006/relationships/printerSettings" Target="../printerSettings/printerSettings599.bin"/><Relationship Id="rId30" Type="http://schemas.openxmlformats.org/officeDocument/2006/relationships/printerSettings" Target="../printerSettings/printerSettings602.bin"/><Relationship Id="rId35" Type="http://schemas.openxmlformats.org/officeDocument/2006/relationships/printerSettings" Target="../printerSettings/printerSettings607.bin"/><Relationship Id="rId8" Type="http://schemas.openxmlformats.org/officeDocument/2006/relationships/printerSettings" Target="../printerSettings/printerSettings580.bin"/><Relationship Id="rId3" Type="http://schemas.openxmlformats.org/officeDocument/2006/relationships/printerSettings" Target="../printerSettings/printerSettings575.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0.bin"/><Relationship Id="rId18" Type="http://schemas.openxmlformats.org/officeDocument/2006/relationships/printerSettings" Target="../printerSettings/printerSettings55.bin"/><Relationship Id="rId26" Type="http://schemas.openxmlformats.org/officeDocument/2006/relationships/printerSettings" Target="../printerSettings/printerSettings63.bin"/><Relationship Id="rId21" Type="http://schemas.openxmlformats.org/officeDocument/2006/relationships/printerSettings" Target="../printerSettings/printerSettings58.bin"/><Relationship Id="rId34" Type="http://schemas.openxmlformats.org/officeDocument/2006/relationships/printerSettings" Target="../printerSettings/printerSettings71.bin"/><Relationship Id="rId7" Type="http://schemas.openxmlformats.org/officeDocument/2006/relationships/printerSettings" Target="../printerSettings/printerSettings44.bin"/><Relationship Id="rId12" Type="http://schemas.openxmlformats.org/officeDocument/2006/relationships/printerSettings" Target="../printerSettings/printerSettings49.bin"/><Relationship Id="rId17" Type="http://schemas.openxmlformats.org/officeDocument/2006/relationships/printerSettings" Target="../printerSettings/printerSettings54.bin"/><Relationship Id="rId25" Type="http://schemas.openxmlformats.org/officeDocument/2006/relationships/printerSettings" Target="../printerSettings/printerSettings62.bin"/><Relationship Id="rId33" Type="http://schemas.openxmlformats.org/officeDocument/2006/relationships/printerSettings" Target="../printerSettings/printerSettings70.bin"/><Relationship Id="rId38" Type="http://schemas.openxmlformats.org/officeDocument/2006/relationships/drawing" Target="../drawings/drawing1.xml"/><Relationship Id="rId2" Type="http://schemas.openxmlformats.org/officeDocument/2006/relationships/printerSettings" Target="../printerSettings/printerSettings39.bin"/><Relationship Id="rId16" Type="http://schemas.openxmlformats.org/officeDocument/2006/relationships/printerSettings" Target="../printerSettings/printerSettings53.bin"/><Relationship Id="rId20" Type="http://schemas.openxmlformats.org/officeDocument/2006/relationships/printerSettings" Target="../printerSettings/printerSettings57.bin"/><Relationship Id="rId29" Type="http://schemas.openxmlformats.org/officeDocument/2006/relationships/printerSettings" Target="../printerSettings/printerSettings66.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11" Type="http://schemas.openxmlformats.org/officeDocument/2006/relationships/printerSettings" Target="../printerSettings/printerSettings48.bin"/><Relationship Id="rId24" Type="http://schemas.openxmlformats.org/officeDocument/2006/relationships/printerSettings" Target="../printerSettings/printerSettings61.bin"/><Relationship Id="rId32" Type="http://schemas.openxmlformats.org/officeDocument/2006/relationships/printerSettings" Target="../printerSettings/printerSettings69.bin"/><Relationship Id="rId37" Type="http://schemas.openxmlformats.org/officeDocument/2006/relationships/printerSettings" Target="../printerSettings/printerSettings74.bin"/><Relationship Id="rId5" Type="http://schemas.openxmlformats.org/officeDocument/2006/relationships/printerSettings" Target="../printerSettings/printerSettings42.bin"/><Relationship Id="rId15" Type="http://schemas.openxmlformats.org/officeDocument/2006/relationships/printerSettings" Target="../printerSettings/printerSettings52.bin"/><Relationship Id="rId23" Type="http://schemas.openxmlformats.org/officeDocument/2006/relationships/printerSettings" Target="../printerSettings/printerSettings60.bin"/><Relationship Id="rId28" Type="http://schemas.openxmlformats.org/officeDocument/2006/relationships/printerSettings" Target="../printerSettings/printerSettings65.bin"/><Relationship Id="rId36" Type="http://schemas.openxmlformats.org/officeDocument/2006/relationships/printerSettings" Target="../printerSettings/printerSettings73.bin"/><Relationship Id="rId10" Type="http://schemas.openxmlformats.org/officeDocument/2006/relationships/printerSettings" Target="../printerSettings/printerSettings47.bin"/><Relationship Id="rId19" Type="http://schemas.openxmlformats.org/officeDocument/2006/relationships/printerSettings" Target="../printerSettings/printerSettings56.bin"/><Relationship Id="rId31" Type="http://schemas.openxmlformats.org/officeDocument/2006/relationships/printerSettings" Target="../printerSettings/printerSettings68.bin"/><Relationship Id="rId4" Type="http://schemas.openxmlformats.org/officeDocument/2006/relationships/printerSettings" Target="../printerSettings/printerSettings41.bin"/><Relationship Id="rId9" Type="http://schemas.openxmlformats.org/officeDocument/2006/relationships/printerSettings" Target="../printerSettings/printerSettings46.bin"/><Relationship Id="rId14" Type="http://schemas.openxmlformats.org/officeDocument/2006/relationships/printerSettings" Target="../printerSettings/printerSettings51.bin"/><Relationship Id="rId22" Type="http://schemas.openxmlformats.org/officeDocument/2006/relationships/printerSettings" Target="../printerSettings/printerSettings59.bin"/><Relationship Id="rId27" Type="http://schemas.openxmlformats.org/officeDocument/2006/relationships/printerSettings" Target="../printerSettings/printerSettings64.bin"/><Relationship Id="rId30" Type="http://schemas.openxmlformats.org/officeDocument/2006/relationships/printerSettings" Target="../printerSettings/printerSettings67.bin"/><Relationship Id="rId35" Type="http://schemas.openxmlformats.org/officeDocument/2006/relationships/printerSettings" Target="../printerSettings/printerSettings72.bin"/><Relationship Id="rId8" Type="http://schemas.openxmlformats.org/officeDocument/2006/relationships/printerSettings" Target="../printerSettings/printerSettings45.bin"/><Relationship Id="rId3"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22.bin"/><Relationship Id="rId18" Type="http://schemas.openxmlformats.org/officeDocument/2006/relationships/printerSettings" Target="../printerSettings/printerSettings627.bin"/><Relationship Id="rId26" Type="http://schemas.openxmlformats.org/officeDocument/2006/relationships/printerSettings" Target="../printerSettings/printerSettings635.bin"/><Relationship Id="rId3" Type="http://schemas.openxmlformats.org/officeDocument/2006/relationships/printerSettings" Target="../printerSettings/printerSettings612.bin"/><Relationship Id="rId21" Type="http://schemas.openxmlformats.org/officeDocument/2006/relationships/printerSettings" Target="../printerSettings/printerSettings630.bin"/><Relationship Id="rId7" Type="http://schemas.openxmlformats.org/officeDocument/2006/relationships/printerSettings" Target="../printerSettings/printerSettings616.bin"/><Relationship Id="rId12" Type="http://schemas.openxmlformats.org/officeDocument/2006/relationships/printerSettings" Target="../printerSettings/printerSettings621.bin"/><Relationship Id="rId17" Type="http://schemas.openxmlformats.org/officeDocument/2006/relationships/printerSettings" Target="../printerSettings/printerSettings626.bin"/><Relationship Id="rId25" Type="http://schemas.openxmlformats.org/officeDocument/2006/relationships/printerSettings" Target="../printerSettings/printerSettings634.bin"/><Relationship Id="rId33" Type="http://schemas.openxmlformats.org/officeDocument/2006/relationships/drawing" Target="../drawings/drawing19.xml"/><Relationship Id="rId2" Type="http://schemas.openxmlformats.org/officeDocument/2006/relationships/printerSettings" Target="../printerSettings/printerSettings611.bin"/><Relationship Id="rId16" Type="http://schemas.openxmlformats.org/officeDocument/2006/relationships/printerSettings" Target="../printerSettings/printerSettings625.bin"/><Relationship Id="rId20" Type="http://schemas.openxmlformats.org/officeDocument/2006/relationships/printerSettings" Target="../printerSettings/printerSettings629.bin"/><Relationship Id="rId29" Type="http://schemas.openxmlformats.org/officeDocument/2006/relationships/printerSettings" Target="../printerSettings/printerSettings638.bin"/><Relationship Id="rId1" Type="http://schemas.openxmlformats.org/officeDocument/2006/relationships/printerSettings" Target="../printerSettings/printerSettings610.bin"/><Relationship Id="rId6" Type="http://schemas.openxmlformats.org/officeDocument/2006/relationships/printerSettings" Target="../printerSettings/printerSettings615.bin"/><Relationship Id="rId11" Type="http://schemas.openxmlformats.org/officeDocument/2006/relationships/printerSettings" Target="../printerSettings/printerSettings620.bin"/><Relationship Id="rId24" Type="http://schemas.openxmlformats.org/officeDocument/2006/relationships/printerSettings" Target="../printerSettings/printerSettings633.bin"/><Relationship Id="rId32" Type="http://schemas.openxmlformats.org/officeDocument/2006/relationships/printerSettings" Target="../printerSettings/printerSettings641.bin"/><Relationship Id="rId5" Type="http://schemas.openxmlformats.org/officeDocument/2006/relationships/printerSettings" Target="../printerSettings/printerSettings614.bin"/><Relationship Id="rId15" Type="http://schemas.openxmlformats.org/officeDocument/2006/relationships/printerSettings" Target="../printerSettings/printerSettings624.bin"/><Relationship Id="rId23" Type="http://schemas.openxmlformats.org/officeDocument/2006/relationships/printerSettings" Target="../printerSettings/printerSettings632.bin"/><Relationship Id="rId28" Type="http://schemas.openxmlformats.org/officeDocument/2006/relationships/printerSettings" Target="../printerSettings/printerSettings637.bin"/><Relationship Id="rId10" Type="http://schemas.openxmlformats.org/officeDocument/2006/relationships/printerSettings" Target="../printerSettings/printerSettings619.bin"/><Relationship Id="rId19" Type="http://schemas.openxmlformats.org/officeDocument/2006/relationships/printerSettings" Target="../printerSettings/printerSettings628.bin"/><Relationship Id="rId31" Type="http://schemas.openxmlformats.org/officeDocument/2006/relationships/printerSettings" Target="../printerSettings/printerSettings640.bin"/><Relationship Id="rId4" Type="http://schemas.openxmlformats.org/officeDocument/2006/relationships/printerSettings" Target="../printerSettings/printerSettings613.bin"/><Relationship Id="rId9" Type="http://schemas.openxmlformats.org/officeDocument/2006/relationships/printerSettings" Target="../printerSettings/printerSettings618.bin"/><Relationship Id="rId14" Type="http://schemas.openxmlformats.org/officeDocument/2006/relationships/printerSettings" Target="../printerSettings/printerSettings623.bin"/><Relationship Id="rId22" Type="http://schemas.openxmlformats.org/officeDocument/2006/relationships/printerSettings" Target="../printerSettings/printerSettings631.bin"/><Relationship Id="rId27" Type="http://schemas.openxmlformats.org/officeDocument/2006/relationships/printerSettings" Target="../printerSettings/printerSettings636.bin"/><Relationship Id="rId30" Type="http://schemas.openxmlformats.org/officeDocument/2006/relationships/printerSettings" Target="../printerSettings/printerSettings639.bin"/><Relationship Id="rId8" Type="http://schemas.openxmlformats.org/officeDocument/2006/relationships/printerSettings" Target="../printerSettings/printerSettings617.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54.bin"/><Relationship Id="rId18" Type="http://schemas.openxmlformats.org/officeDocument/2006/relationships/printerSettings" Target="../printerSettings/printerSettings659.bin"/><Relationship Id="rId26" Type="http://schemas.openxmlformats.org/officeDocument/2006/relationships/printerSettings" Target="../printerSettings/printerSettings667.bin"/><Relationship Id="rId3" Type="http://schemas.openxmlformats.org/officeDocument/2006/relationships/printerSettings" Target="../printerSettings/printerSettings644.bin"/><Relationship Id="rId21" Type="http://schemas.openxmlformats.org/officeDocument/2006/relationships/printerSettings" Target="../printerSettings/printerSettings662.bin"/><Relationship Id="rId7" Type="http://schemas.openxmlformats.org/officeDocument/2006/relationships/printerSettings" Target="../printerSettings/printerSettings648.bin"/><Relationship Id="rId12" Type="http://schemas.openxmlformats.org/officeDocument/2006/relationships/printerSettings" Target="../printerSettings/printerSettings653.bin"/><Relationship Id="rId17" Type="http://schemas.openxmlformats.org/officeDocument/2006/relationships/printerSettings" Target="../printerSettings/printerSettings658.bin"/><Relationship Id="rId25" Type="http://schemas.openxmlformats.org/officeDocument/2006/relationships/printerSettings" Target="../printerSettings/printerSettings666.bin"/><Relationship Id="rId33" Type="http://schemas.openxmlformats.org/officeDocument/2006/relationships/drawing" Target="../drawings/drawing20.xml"/><Relationship Id="rId2" Type="http://schemas.openxmlformats.org/officeDocument/2006/relationships/printerSettings" Target="../printerSettings/printerSettings643.bin"/><Relationship Id="rId16" Type="http://schemas.openxmlformats.org/officeDocument/2006/relationships/printerSettings" Target="../printerSettings/printerSettings657.bin"/><Relationship Id="rId20" Type="http://schemas.openxmlformats.org/officeDocument/2006/relationships/printerSettings" Target="../printerSettings/printerSettings661.bin"/><Relationship Id="rId29" Type="http://schemas.openxmlformats.org/officeDocument/2006/relationships/printerSettings" Target="../printerSettings/printerSettings670.bin"/><Relationship Id="rId1" Type="http://schemas.openxmlformats.org/officeDocument/2006/relationships/printerSettings" Target="../printerSettings/printerSettings642.bin"/><Relationship Id="rId6" Type="http://schemas.openxmlformats.org/officeDocument/2006/relationships/printerSettings" Target="../printerSettings/printerSettings647.bin"/><Relationship Id="rId11" Type="http://schemas.openxmlformats.org/officeDocument/2006/relationships/printerSettings" Target="../printerSettings/printerSettings652.bin"/><Relationship Id="rId24" Type="http://schemas.openxmlformats.org/officeDocument/2006/relationships/printerSettings" Target="../printerSettings/printerSettings665.bin"/><Relationship Id="rId32" Type="http://schemas.openxmlformats.org/officeDocument/2006/relationships/printerSettings" Target="../printerSettings/printerSettings673.bin"/><Relationship Id="rId5" Type="http://schemas.openxmlformats.org/officeDocument/2006/relationships/printerSettings" Target="../printerSettings/printerSettings646.bin"/><Relationship Id="rId15" Type="http://schemas.openxmlformats.org/officeDocument/2006/relationships/printerSettings" Target="../printerSettings/printerSettings656.bin"/><Relationship Id="rId23" Type="http://schemas.openxmlformats.org/officeDocument/2006/relationships/printerSettings" Target="../printerSettings/printerSettings664.bin"/><Relationship Id="rId28" Type="http://schemas.openxmlformats.org/officeDocument/2006/relationships/printerSettings" Target="../printerSettings/printerSettings669.bin"/><Relationship Id="rId10" Type="http://schemas.openxmlformats.org/officeDocument/2006/relationships/printerSettings" Target="../printerSettings/printerSettings651.bin"/><Relationship Id="rId19" Type="http://schemas.openxmlformats.org/officeDocument/2006/relationships/printerSettings" Target="../printerSettings/printerSettings660.bin"/><Relationship Id="rId31" Type="http://schemas.openxmlformats.org/officeDocument/2006/relationships/printerSettings" Target="../printerSettings/printerSettings672.bin"/><Relationship Id="rId4" Type="http://schemas.openxmlformats.org/officeDocument/2006/relationships/printerSettings" Target="../printerSettings/printerSettings645.bin"/><Relationship Id="rId9" Type="http://schemas.openxmlformats.org/officeDocument/2006/relationships/printerSettings" Target="../printerSettings/printerSettings650.bin"/><Relationship Id="rId14" Type="http://schemas.openxmlformats.org/officeDocument/2006/relationships/printerSettings" Target="../printerSettings/printerSettings655.bin"/><Relationship Id="rId22" Type="http://schemas.openxmlformats.org/officeDocument/2006/relationships/printerSettings" Target="../printerSettings/printerSettings663.bin"/><Relationship Id="rId27" Type="http://schemas.openxmlformats.org/officeDocument/2006/relationships/printerSettings" Target="../printerSettings/printerSettings668.bin"/><Relationship Id="rId30" Type="http://schemas.openxmlformats.org/officeDocument/2006/relationships/printerSettings" Target="../printerSettings/printerSettings671.bin"/><Relationship Id="rId8" Type="http://schemas.openxmlformats.org/officeDocument/2006/relationships/printerSettings" Target="../printerSettings/printerSettings649.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86.bin"/><Relationship Id="rId18" Type="http://schemas.openxmlformats.org/officeDocument/2006/relationships/printerSettings" Target="../printerSettings/printerSettings691.bin"/><Relationship Id="rId26" Type="http://schemas.openxmlformats.org/officeDocument/2006/relationships/printerSettings" Target="../printerSettings/printerSettings699.bin"/><Relationship Id="rId21" Type="http://schemas.openxmlformats.org/officeDocument/2006/relationships/printerSettings" Target="../printerSettings/printerSettings694.bin"/><Relationship Id="rId34" Type="http://schemas.openxmlformats.org/officeDocument/2006/relationships/printerSettings" Target="../printerSettings/printerSettings707.bin"/><Relationship Id="rId7" Type="http://schemas.openxmlformats.org/officeDocument/2006/relationships/printerSettings" Target="../printerSettings/printerSettings680.bin"/><Relationship Id="rId12" Type="http://schemas.openxmlformats.org/officeDocument/2006/relationships/printerSettings" Target="../printerSettings/printerSettings685.bin"/><Relationship Id="rId17" Type="http://schemas.openxmlformats.org/officeDocument/2006/relationships/printerSettings" Target="../printerSettings/printerSettings690.bin"/><Relationship Id="rId25" Type="http://schemas.openxmlformats.org/officeDocument/2006/relationships/printerSettings" Target="../printerSettings/printerSettings698.bin"/><Relationship Id="rId33" Type="http://schemas.openxmlformats.org/officeDocument/2006/relationships/printerSettings" Target="../printerSettings/printerSettings706.bin"/><Relationship Id="rId38" Type="http://schemas.openxmlformats.org/officeDocument/2006/relationships/ctrlProp" Target="../ctrlProps/ctrlProp44.xml"/><Relationship Id="rId2" Type="http://schemas.openxmlformats.org/officeDocument/2006/relationships/printerSettings" Target="../printerSettings/printerSettings675.bin"/><Relationship Id="rId16" Type="http://schemas.openxmlformats.org/officeDocument/2006/relationships/printerSettings" Target="../printerSettings/printerSettings689.bin"/><Relationship Id="rId20" Type="http://schemas.openxmlformats.org/officeDocument/2006/relationships/printerSettings" Target="../printerSettings/printerSettings693.bin"/><Relationship Id="rId29" Type="http://schemas.openxmlformats.org/officeDocument/2006/relationships/printerSettings" Target="../printerSettings/printerSettings702.bin"/><Relationship Id="rId1" Type="http://schemas.openxmlformats.org/officeDocument/2006/relationships/printerSettings" Target="../printerSettings/printerSettings674.bin"/><Relationship Id="rId6" Type="http://schemas.openxmlformats.org/officeDocument/2006/relationships/printerSettings" Target="../printerSettings/printerSettings679.bin"/><Relationship Id="rId11" Type="http://schemas.openxmlformats.org/officeDocument/2006/relationships/printerSettings" Target="../printerSettings/printerSettings684.bin"/><Relationship Id="rId24" Type="http://schemas.openxmlformats.org/officeDocument/2006/relationships/printerSettings" Target="../printerSettings/printerSettings697.bin"/><Relationship Id="rId32" Type="http://schemas.openxmlformats.org/officeDocument/2006/relationships/printerSettings" Target="../printerSettings/printerSettings705.bin"/><Relationship Id="rId37" Type="http://schemas.openxmlformats.org/officeDocument/2006/relationships/ctrlProp" Target="../ctrlProps/ctrlProp43.xml"/><Relationship Id="rId5" Type="http://schemas.openxmlformats.org/officeDocument/2006/relationships/printerSettings" Target="../printerSettings/printerSettings678.bin"/><Relationship Id="rId15" Type="http://schemas.openxmlformats.org/officeDocument/2006/relationships/printerSettings" Target="../printerSettings/printerSettings688.bin"/><Relationship Id="rId23" Type="http://schemas.openxmlformats.org/officeDocument/2006/relationships/printerSettings" Target="../printerSettings/printerSettings696.bin"/><Relationship Id="rId28" Type="http://schemas.openxmlformats.org/officeDocument/2006/relationships/printerSettings" Target="../printerSettings/printerSettings701.bin"/><Relationship Id="rId36" Type="http://schemas.openxmlformats.org/officeDocument/2006/relationships/vmlDrawing" Target="../drawings/vmlDrawing7.vml"/><Relationship Id="rId10" Type="http://schemas.openxmlformats.org/officeDocument/2006/relationships/printerSettings" Target="../printerSettings/printerSettings683.bin"/><Relationship Id="rId19" Type="http://schemas.openxmlformats.org/officeDocument/2006/relationships/printerSettings" Target="../printerSettings/printerSettings692.bin"/><Relationship Id="rId31" Type="http://schemas.openxmlformats.org/officeDocument/2006/relationships/printerSettings" Target="../printerSettings/printerSettings704.bin"/><Relationship Id="rId4" Type="http://schemas.openxmlformats.org/officeDocument/2006/relationships/printerSettings" Target="../printerSettings/printerSettings677.bin"/><Relationship Id="rId9" Type="http://schemas.openxmlformats.org/officeDocument/2006/relationships/printerSettings" Target="../printerSettings/printerSettings682.bin"/><Relationship Id="rId14" Type="http://schemas.openxmlformats.org/officeDocument/2006/relationships/printerSettings" Target="../printerSettings/printerSettings687.bin"/><Relationship Id="rId22" Type="http://schemas.openxmlformats.org/officeDocument/2006/relationships/printerSettings" Target="../printerSettings/printerSettings695.bin"/><Relationship Id="rId27" Type="http://schemas.openxmlformats.org/officeDocument/2006/relationships/printerSettings" Target="../printerSettings/printerSettings700.bin"/><Relationship Id="rId30" Type="http://schemas.openxmlformats.org/officeDocument/2006/relationships/printerSettings" Target="../printerSettings/printerSettings703.bin"/><Relationship Id="rId35" Type="http://schemas.openxmlformats.org/officeDocument/2006/relationships/drawing" Target="../drawings/drawing21.xml"/><Relationship Id="rId8" Type="http://schemas.openxmlformats.org/officeDocument/2006/relationships/printerSettings" Target="../printerSettings/printerSettings681.bin"/><Relationship Id="rId3" Type="http://schemas.openxmlformats.org/officeDocument/2006/relationships/printerSettings" Target="../printerSettings/printerSettings676.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720.bin"/><Relationship Id="rId18" Type="http://schemas.openxmlformats.org/officeDocument/2006/relationships/printerSettings" Target="../printerSettings/printerSettings725.bin"/><Relationship Id="rId26" Type="http://schemas.openxmlformats.org/officeDocument/2006/relationships/printerSettings" Target="../printerSettings/printerSettings733.bin"/><Relationship Id="rId21" Type="http://schemas.openxmlformats.org/officeDocument/2006/relationships/printerSettings" Target="../printerSettings/printerSettings728.bin"/><Relationship Id="rId34" Type="http://schemas.openxmlformats.org/officeDocument/2006/relationships/printerSettings" Target="../printerSettings/printerSettings741.bin"/><Relationship Id="rId7" Type="http://schemas.openxmlformats.org/officeDocument/2006/relationships/printerSettings" Target="../printerSettings/printerSettings714.bin"/><Relationship Id="rId12" Type="http://schemas.openxmlformats.org/officeDocument/2006/relationships/printerSettings" Target="../printerSettings/printerSettings719.bin"/><Relationship Id="rId17" Type="http://schemas.openxmlformats.org/officeDocument/2006/relationships/printerSettings" Target="../printerSettings/printerSettings724.bin"/><Relationship Id="rId25" Type="http://schemas.openxmlformats.org/officeDocument/2006/relationships/printerSettings" Target="../printerSettings/printerSettings732.bin"/><Relationship Id="rId33" Type="http://schemas.openxmlformats.org/officeDocument/2006/relationships/printerSettings" Target="../printerSettings/printerSettings740.bin"/><Relationship Id="rId38" Type="http://schemas.openxmlformats.org/officeDocument/2006/relationships/drawing" Target="../drawings/drawing22.xml"/><Relationship Id="rId2" Type="http://schemas.openxmlformats.org/officeDocument/2006/relationships/printerSettings" Target="../printerSettings/printerSettings709.bin"/><Relationship Id="rId16" Type="http://schemas.openxmlformats.org/officeDocument/2006/relationships/printerSettings" Target="../printerSettings/printerSettings723.bin"/><Relationship Id="rId20" Type="http://schemas.openxmlformats.org/officeDocument/2006/relationships/printerSettings" Target="../printerSettings/printerSettings727.bin"/><Relationship Id="rId29" Type="http://schemas.openxmlformats.org/officeDocument/2006/relationships/printerSettings" Target="../printerSettings/printerSettings736.bin"/><Relationship Id="rId1" Type="http://schemas.openxmlformats.org/officeDocument/2006/relationships/printerSettings" Target="../printerSettings/printerSettings708.bin"/><Relationship Id="rId6" Type="http://schemas.openxmlformats.org/officeDocument/2006/relationships/printerSettings" Target="../printerSettings/printerSettings713.bin"/><Relationship Id="rId11" Type="http://schemas.openxmlformats.org/officeDocument/2006/relationships/printerSettings" Target="../printerSettings/printerSettings718.bin"/><Relationship Id="rId24" Type="http://schemas.openxmlformats.org/officeDocument/2006/relationships/printerSettings" Target="../printerSettings/printerSettings731.bin"/><Relationship Id="rId32" Type="http://schemas.openxmlformats.org/officeDocument/2006/relationships/printerSettings" Target="../printerSettings/printerSettings739.bin"/><Relationship Id="rId37" Type="http://schemas.openxmlformats.org/officeDocument/2006/relationships/printerSettings" Target="../printerSettings/printerSettings744.bin"/><Relationship Id="rId5" Type="http://schemas.openxmlformats.org/officeDocument/2006/relationships/printerSettings" Target="../printerSettings/printerSettings712.bin"/><Relationship Id="rId15" Type="http://schemas.openxmlformats.org/officeDocument/2006/relationships/printerSettings" Target="../printerSettings/printerSettings722.bin"/><Relationship Id="rId23" Type="http://schemas.openxmlformats.org/officeDocument/2006/relationships/printerSettings" Target="../printerSettings/printerSettings730.bin"/><Relationship Id="rId28" Type="http://schemas.openxmlformats.org/officeDocument/2006/relationships/printerSettings" Target="../printerSettings/printerSettings735.bin"/><Relationship Id="rId36" Type="http://schemas.openxmlformats.org/officeDocument/2006/relationships/printerSettings" Target="../printerSettings/printerSettings743.bin"/><Relationship Id="rId10" Type="http://schemas.openxmlformats.org/officeDocument/2006/relationships/printerSettings" Target="../printerSettings/printerSettings717.bin"/><Relationship Id="rId19" Type="http://schemas.openxmlformats.org/officeDocument/2006/relationships/printerSettings" Target="../printerSettings/printerSettings726.bin"/><Relationship Id="rId31" Type="http://schemas.openxmlformats.org/officeDocument/2006/relationships/printerSettings" Target="../printerSettings/printerSettings738.bin"/><Relationship Id="rId4" Type="http://schemas.openxmlformats.org/officeDocument/2006/relationships/printerSettings" Target="../printerSettings/printerSettings711.bin"/><Relationship Id="rId9" Type="http://schemas.openxmlformats.org/officeDocument/2006/relationships/printerSettings" Target="../printerSettings/printerSettings716.bin"/><Relationship Id="rId14" Type="http://schemas.openxmlformats.org/officeDocument/2006/relationships/printerSettings" Target="../printerSettings/printerSettings721.bin"/><Relationship Id="rId22" Type="http://schemas.openxmlformats.org/officeDocument/2006/relationships/printerSettings" Target="../printerSettings/printerSettings729.bin"/><Relationship Id="rId27" Type="http://schemas.openxmlformats.org/officeDocument/2006/relationships/printerSettings" Target="../printerSettings/printerSettings734.bin"/><Relationship Id="rId30" Type="http://schemas.openxmlformats.org/officeDocument/2006/relationships/printerSettings" Target="../printerSettings/printerSettings737.bin"/><Relationship Id="rId35" Type="http://schemas.openxmlformats.org/officeDocument/2006/relationships/printerSettings" Target="../printerSettings/printerSettings742.bin"/><Relationship Id="rId8" Type="http://schemas.openxmlformats.org/officeDocument/2006/relationships/printerSettings" Target="../printerSettings/printerSettings715.bin"/><Relationship Id="rId3" Type="http://schemas.openxmlformats.org/officeDocument/2006/relationships/printerSettings" Target="../printerSettings/printerSettings710.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52.bin"/><Relationship Id="rId13" Type="http://schemas.openxmlformats.org/officeDocument/2006/relationships/printerSettings" Target="../printerSettings/printerSettings757.bin"/><Relationship Id="rId18" Type="http://schemas.openxmlformats.org/officeDocument/2006/relationships/printerSettings" Target="../printerSettings/printerSettings762.bin"/><Relationship Id="rId26" Type="http://schemas.openxmlformats.org/officeDocument/2006/relationships/printerSettings" Target="../printerSettings/printerSettings770.bin"/><Relationship Id="rId3" Type="http://schemas.openxmlformats.org/officeDocument/2006/relationships/printerSettings" Target="../printerSettings/printerSettings747.bin"/><Relationship Id="rId21" Type="http://schemas.openxmlformats.org/officeDocument/2006/relationships/printerSettings" Target="../printerSettings/printerSettings765.bin"/><Relationship Id="rId7" Type="http://schemas.openxmlformats.org/officeDocument/2006/relationships/printerSettings" Target="../printerSettings/printerSettings751.bin"/><Relationship Id="rId12" Type="http://schemas.openxmlformats.org/officeDocument/2006/relationships/printerSettings" Target="../printerSettings/printerSettings756.bin"/><Relationship Id="rId17" Type="http://schemas.openxmlformats.org/officeDocument/2006/relationships/printerSettings" Target="../printerSettings/printerSettings761.bin"/><Relationship Id="rId25" Type="http://schemas.openxmlformats.org/officeDocument/2006/relationships/printerSettings" Target="../printerSettings/printerSettings769.bin"/><Relationship Id="rId2" Type="http://schemas.openxmlformats.org/officeDocument/2006/relationships/printerSettings" Target="../printerSettings/printerSettings746.bin"/><Relationship Id="rId16" Type="http://schemas.openxmlformats.org/officeDocument/2006/relationships/printerSettings" Target="../printerSettings/printerSettings760.bin"/><Relationship Id="rId20" Type="http://schemas.openxmlformats.org/officeDocument/2006/relationships/printerSettings" Target="../printerSettings/printerSettings764.bin"/><Relationship Id="rId29" Type="http://schemas.openxmlformats.org/officeDocument/2006/relationships/printerSettings" Target="../printerSettings/printerSettings773.bin"/><Relationship Id="rId1" Type="http://schemas.openxmlformats.org/officeDocument/2006/relationships/printerSettings" Target="../printerSettings/printerSettings745.bin"/><Relationship Id="rId6" Type="http://schemas.openxmlformats.org/officeDocument/2006/relationships/printerSettings" Target="../printerSettings/printerSettings750.bin"/><Relationship Id="rId11" Type="http://schemas.openxmlformats.org/officeDocument/2006/relationships/printerSettings" Target="../printerSettings/printerSettings755.bin"/><Relationship Id="rId24" Type="http://schemas.openxmlformats.org/officeDocument/2006/relationships/printerSettings" Target="../printerSettings/printerSettings768.bin"/><Relationship Id="rId32" Type="http://schemas.openxmlformats.org/officeDocument/2006/relationships/drawing" Target="../drawings/drawing23.xml"/><Relationship Id="rId5" Type="http://schemas.openxmlformats.org/officeDocument/2006/relationships/printerSettings" Target="../printerSettings/printerSettings749.bin"/><Relationship Id="rId15" Type="http://schemas.openxmlformats.org/officeDocument/2006/relationships/printerSettings" Target="../printerSettings/printerSettings759.bin"/><Relationship Id="rId23" Type="http://schemas.openxmlformats.org/officeDocument/2006/relationships/printerSettings" Target="../printerSettings/printerSettings767.bin"/><Relationship Id="rId28" Type="http://schemas.openxmlformats.org/officeDocument/2006/relationships/printerSettings" Target="../printerSettings/printerSettings772.bin"/><Relationship Id="rId10" Type="http://schemas.openxmlformats.org/officeDocument/2006/relationships/printerSettings" Target="../printerSettings/printerSettings754.bin"/><Relationship Id="rId19" Type="http://schemas.openxmlformats.org/officeDocument/2006/relationships/printerSettings" Target="../printerSettings/printerSettings763.bin"/><Relationship Id="rId31" Type="http://schemas.openxmlformats.org/officeDocument/2006/relationships/printerSettings" Target="../printerSettings/printerSettings775.bin"/><Relationship Id="rId4" Type="http://schemas.openxmlformats.org/officeDocument/2006/relationships/printerSettings" Target="../printerSettings/printerSettings748.bin"/><Relationship Id="rId9" Type="http://schemas.openxmlformats.org/officeDocument/2006/relationships/printerSettings" Target="../printerSettings/printerSettings753.bin"/><Relationship Id="rId14" Type="http://schemas.openxmlformats.org/officeDocument/2006/relationships/printerSettings" Target="../printerSettings/printerSettings758.bin"/><Relationship Id="rId22" Type="http://schemas.openxmlformats.org/officeDocument/2006/relationships/printerSettings" Target="../printerSettings/printerSettings766.bin"/><Relationship Id="rId27" Type="http://schemas.openxmlformats.org/officeDocument/2006/relationships/printerSettings" Target="../printerSettings/printerSettings771.bin"/><Relationship Id="rId30" Type="http://schemas.openxmlformats.org/officeDocument/2006/relationships/printerSettings" Target="../printerSettings/printerSettings77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83.bin"/><Relationship Id="rId13" Type="http://schemas.openxmlformats.org/officeDocument/2006/relationships/printerSettings" Target="../printerSettings/printerSettings788.bin"/><Relationship Id="rId18" Type="http://schemas.openxmlformats.org/officeDocument/2006/relationships/printerSettings" Target="../printerSettings/printerSettings793.bin"/><Relationship Id="rId26" Type="http://schemas.openxmlformats.org/officeDocument/2006/relationships/drawing" Target="../drawings/drawing24.xml"/><Relationship Id="rId3" Type="http://schemas.openxmlformats.org/officeDocument/2006/relationships/printerSettings" Target="../printerSettings/printerSettings778.bin"/><Relationship Id="rId21" Type="http://schemas.openxmlformats.org/officeDocument/2006/relationships/printerSettings" Target="../printerSettings/printerSettings796.bin"/><Relationship Id="rId7" Type="http://schemas.openxmlformats.org/officeDocument/2006/relationships/printerSettings" Target="../printerSettings/printerSettings782.bin"/><Relationship Id="rId12" Type="http://schemas.openxmlformats.org/officeDocument/2006/relationships/printerSettings" Target="../printerSettings/printerSettings787.bin"/><Relationship Id="rId17" Type="http://schemas.openxmlformats.org/officeDocument/2006/relationships/printerSettings" Target="../printerSettings/printerSettings792.bin"/><Relationship Id="rId25" Type="http://schemas.openxmlformats.org/officeDocument/2006/relationships/printerSettings" Target="../printerSettings/printerSettings800.bin"/><Relationship Id="rId2" Type="http://schemas.openxmlformats.org/officeDocument/2006/relationships/printerSettings" Target="../printerSettings/printerSettings777.bin"/><Relationship Id="rId16" Type="http://schemas.openxmlformats.org/officeDocument/2006/relationships/printerSettings" Target="../printerSettings/printerSettings791.bin"/><Relationship Id="rId20" Type="http://schemas.openxmlformats.org/officeDocument/2006/relationships/printerSettings" Target="../printerSettings/printerSettings795.bin"/><Relationship Id="rId1" Type="http://schemas.openxmlformats.org/officeDocument/2006/relationships/printerSettings" Target="../printerSettings/printerSettings776.bin"/><Relationship Id="rId6" Type="http://schemas.openxmlformats.org/officeDocument/2006/relationships/printerSettings" Target="../printerSettings/printerSettings781.bin"/><Relationship Id="rId11" Type="http://schemas.openxmlformats.org/officeDocument/2006/relationships/printerSettings" Target="../printerSettings/printerSettings786.bin"/><Relationship Id="rId24" Type="http://schemas.openxmlformats.org/officeDocument/2006/relationships/printerSettings" Target="../printerSettings/printerSettings799.bin"/><Relationship Id="rId5" Type="http://schemas.openxmlformats.org/officeDocument/2006/relationships/printerSettings" Target="../printerSettings/printerSettings780.bin"/><Relationship Id="rId15" Type="http://schemas.openxmlformats.org/officeDocument/2006/relationships/printerSettings" Target="../printerSettings/printerSettings790.bin"/><Relationship Id="rId23" Type="http://schemas.openxmlformats.org/officeDocument/2006/relationships/printerSettings" Target="../printerSettings/printerSettings798.bin"/><Relationship Id="rId10" Type="http://schemas.openxmlformats.org/officeDocument/2006/relationships/printerSettings" Target="../printerSettings/printerSettings785.bin"/><Relationship Id="rId19" Type="http://schemas.openxmlformats.org/officeDocument/2006/relationships/printerSettings" Target="../printerSettings/printerSettings794.bin"/><Relationship Id="rId4" Type="http://schemas.openxmlformats.org/officeDocument/2006/relationships/printerSettings" Target="../printerSettings/printerSettings779.bin"/><Relationship Id="rId9" Type="http://schemas.openxmlformats.org/officeDocument/2006/relationships/printerSettings" Target="../printerSettings/printerSettings784.bin"/><Relationship Id="rId14" Type="http://schemas.openxmlformats.org/officeDocument/2006/relationships/printerSettings" Target="../printerSettings/printerSettings789.bin"/><Relationship Id="rId22" Type="http://schemas.openxmlformats.org/officeDocument/2006/relationships/printerSettings" Target="../printerSettings/printerSettings797.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808.bin"/><Relationship Id="rId13" Type="http://schemas.openxmlformats.org/officeDocument/2006/relationships/printerSettings" Target="../printerSettings/printerSettings813.bin"/><Relationship Id="rId18" Type="http://schemas.openxmlformats.org/officeDocument/2006/relationships/printerSettings" Target="../printerSettings/printerSettings818.bin"/><Relationship Id="rId3" Type="http://schemas.openxmlformats.org/officeDocument/2006/relationships/printerSettings" Target="../printerSettings/printerSettings803.bin"/><Relationship Id="rId21" Type="http://schemas.openxmlformats.org/officeDocument/2006/relationships/printerSettings" Target="../printerSettings/printerSettings821.bin"/><Relationship Id="rId7" Type="http://schemas.openxmlformats.org/officeDocument/2006/relationships/printerSettings" Target="../printerSettings/printerSettings807.bin"/><Relationship Id="rId12" Type="http://schemas.openxmlformats.org/officeDocument/2006/relationships/printerSettings" Target="../printerSettings/printerSettings812.bin"/><Relationship Id="rId17" Type="http://schemas.openxmlformats.org/officeDocument/2006/relationships/printerSettings" Target="../printerSettings/printerSettings817.bin"/><Relationship Id="rId2" Type="http://schemas.openxmlformats.org/officeDocument/2006/relationships/printerSettings" Target="../printerSettings/printerSettings802.bin"/><Relationship Id="rId16" Type="http://schemas.openxmlformats.org/officeDocument/2006/relationships/printerSettings" Target="../printerSettings/printerSettings816.bin"/><Relationship Id="rId20" Type="http://schemas.openxmlformats.org/officeDocument/2006/relationships/printerSettings" Target="../printerSettings/printerSettings820.bin"/><Relationship Id="rId1" Type="http://schemas.openxmlformats.org/officeDocument/2006/relationships/printerSettings" Target="../printerSettings/printerSettings801.bin"/><Relationship Id="rId6" Type="http://schemas.openxmlformats.org/officeDocument/2006/relationships/printerSettings" Target="../printerSettings/printerSettings806.bin"/><Relationship Id="rId11" Type="http://schemas.openxmlformats.org/officeDocument/2006/relationships/printerSettings" Target="../printerSettings/printerSettings811.bin"/><Relationship Id="rId5" Type="http://schemas.openxmlformats.org/officeDocument/2006/relationships/printerSettings" Target="../printerSettings/printerSettings805.bin"/><Relationship Id="rId15" Type="http://schemas.openxmlformats.org/officeDocument/2006/relationships/printerSettings" Target="../printerSettings/printerSettings815.bin"/><Relationship Id="rId23" Type="http://schemas.openxmlformats.org/officeDocument/2006/relationships/drawing" Target="../drawings/drawing25.xml"/><Relationship Id="rId10" Type="http://schemas.openxmlformats.org/officeDocument/2006/relationships/printerSettings" Target="../printerSettings/printerSettings810.bin"/><Relationship Id="rId19" Type="http://schemas.openxmlformats.org/officeDocument/2006/relationships/printerSettings" Target="../printerSettings/printerSettings819.bin"/><Relationship Id="rId4" Type="http://schemas.openxmlformats.org/officeDocument/2006/relationships/printerSettings" Target="../printerSettings/printerSettings804.bin"/><Relationship Id="rId9" Type="http://schemas.openxmlformats.org/officeDocument/2006/relationships/printerSettings" Target="../printerSettings/printerSettings809.bin"/><Relationship Id="rId14" Type="http://schemas.openxmlformats.org/officeDocument/2006/relationships/printerSettings" Target="../printerSettings/printerSettings814.bin"/><Relationship Id="rId22" Type="http://schemas.openxmlformats.org/officeDocument/2006/relationships/printerSettings" Target="../printerSettings/printerSettings82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25.bin"/><Relationship Id="rId7" Type="http://schemas.openxmlformats.org/officeDocument/2006/relationships/drawing" Target="../drawings/drawing26.xml"/><Relationship Id="rId2" Type="http://schemas.openxmlformats.org/officeDocument/2006/relationships/printerSettings" Target="../printerSettings/printerSettings824.bin"/><Relationship Id="rId1" Type="http://schemas.openxmlformats.org/officeDocument/2006/relationships/printerSettings" Target="../printerSettings/printerSettings823.bin"/><Relationship Id="rId6" Type="http://schemas.openxmlformats.org/officeDocument/2006/relationships/printerSettings" Target="../printerSettings/printerSettings828.bin"/><Relationship Id="rId5" Type="http://schemas.openxmlformats.org/officeDocument/2006/relationships/printerSettings" Target="../printerSettings/printerSettings827.bin"/><Relationship Id="rId4" Type="http://schemas.openxmlformats.org/officeDocument/2006/relationships/printerSettings" Target="../printerSettings/printerSettings826.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41.bin"/><Relationship Id="rId18" Type="http://schemas.openxmlformats.org/officeDocument/2006/relationships/printerSettings" Target="../printerSettings/printerSettings846.bin"/><Relationship Id="rId26" Type="http://schemas.openxmlformats.org/officeDocument/2006/relationships/printerSettings" Target="../printerSettings/printerSettings854.bin"/><Relationship Id="rId21" Type="http://schemas.openxmlformats.org/officeDocument/2006/relationships/printerSettings" Target="../printerSettings/printerSettings849.bin"/><Relationship Id="rId34" Type="http://schemas.openxmlformats.org/officeDocument/2006/relationships/printerSettings" Target="../printerSettings/printerSettings862.bin"/><Relationship Id="rId7" Type="http://schemas.openxmlformats.org/officeDocument/2006/relationships/printerSettings" Target="../printerSettings/printerSettings835.bin"/><Relationship Id="rId12" Type="http://schemas.openxmlformats.org/officeDocument/2006/relationships/printerSettings" Target="../printerSettings/printerSettings840.bin"/><Relationship Id="rId17" Type="http://schemas.openxmlformats.org/officeDocument/2006/relationships/printerSettings" Target="../printerSettings/printerSettings845.bin"/><Relationship Id="rId25" Type="http://schemas.openxmlformats.org/officeDocument/2006/relationships/printerSettings" Target="../printerSettings/printerSettings853.bin"/><Relationship Id="rId33" Type="http://schemas.openxmlformats.org/officeDocument/2006/relationships/printerSettings" Target="../printerSettings/printerSettings861.bin"/><Relationship Id="rId38" Type="http://schemas.openxmlformats.org/officeDocument/2006/relationships/drawing" Target="../drawings/drawing27.xml"/><Relationship Id="rId2" Type="http://schemas.openxmlformats.org/officeDocument/2006/relationships/printerSettings" Target="../printerSettings/printerSettings830.bin"/><Relationship Id="rId16" Type="http://schemas.openxmlformats.org/officeDocument/2006/relationships/printerSettings" Target="../printerSettings/printerSettings844.bin"/><Relationship Id="rId20" Type="http://schemas.openxmlformats.org/officeDocument/2006/relationships/printerSettings" Target="../printerSettings/printerSettings848.bin"/><Relationship Id="rId29" Type="http://schemas.openxmlformats.org/officeDocument/2006/relationships/printerSettings" Target="../printerSettings/printerSettings857.bin"/><Relationship Id="rId1" Type="http://schemas.openxmlformats.org/officeDocument/2006/relationships/printerSettings" Target="../printerSettings/printerSettings829.bin"/><Relationship Id="rId6" Type="http://schemas.openxmlformats.org/officeDocument/2006/relationships/printerSettings" Target="../printerSettings/printerSettings834.bin"/><Relationship Id="rId11" Type="http://schemas.openxmlformats.org/officeDocument/2006/relationships/printerSettings" Target="../printerSettings/printerSettings839.bin"/><Relationship Id="rId24" Type="http://schemas.openxmlformats.org/officeDocument/2006/relationships/printerSettings" Target="../printerSettings/printerSettings852.bin"/><Relationship Id="rId32" Type="http://schemas.openxmlformats.org/officeDocument/2006/relationships/printerSettings" Target="../printerSettings/printerSettings860.bin"/><Relationship Id="rId37" Type="http://schemas.openxmlformats.org/officeDocument/2006/relationships/printerSettings" Target="../printerSettings/printerSettings865.bin"/><Relationship Id="rId5" Type="http://schemas.openxmlformats.org/officeDocument/2006/relationships/printerSettings" Target="../printerSettings/printerSettings833.bin"/><Relationship Id="rId15" Type="http://schemas.openxmlformats.org/officeDocument/2006/relationships/printerSettings" Target="../printerSettings/printerSettings843.bin"/><Relationship Id="rId23" Type="http://schemas.openxmlformats.org/officeDocument/2006/relationships/printerSettings" Target="../printerSettings/printerSettings851.bin"/><Relationship Id="rId28" Type="http://schemas.openxmlformats.org/officeDocument/2006/relationships/printerSettings" Target="../printerSettings/printerSettings856.bin"/><Relationship Id="rId36" Type="http://schemas.openxmlformats.org/officeDocument/2006/relationships/printerSettings" Target="../printerSettings/printerSettings864.bin"/><Relationship Id="rId10" Type="http://schemas.openxmlformats.org/officeDocument/2006/relationships/printerSettings" Target="../printerSettings/printerSettings838.bin"/><Relationship Id="rId19" Type="http://schemas.openxmlformats.org/officeDocument/2006/relationships/printerSettings" Target="../printerSettings/printerSettings847.bin"/><Relationship Id="rId31" Type="http://schemas.openxmlformats.org/officeDocument/2006/relationships/printerSettings" Target="../printerSettings/printerSettings859.bin"/><Relationship Id="rId4" Type="http://schemas.openxmlformats.org/officeDocument/2006/relationships/printerSettings" Target="../printerSettings/printerSettings832.bin"/><Relationship Id="rId9" Type="http://schemas.openxmlformats.org/officeDocument/2006/relationships/printerSettings" Target="../printerSettings/printerSettings837.bin"/><Relationship Id="rId14" Type="http://schemas.openxmlformats.org/officeDocument/2006/relationships/printerSettings" Target="../printerSettings/printerSettings842.bin"/><Relationship Id="rId22" Type="http://schemas.openxmlformats.org/officeDocument/2006/relationships/printerSettings" Target="../printerSettings/printerSettings850.bin"/><Relationship Id="rId27" Type="http://schemas.openxmlformats.org/officeDocument/2006/relationships/printerSettings" Target="../printerSettings/printerSettings855.bin"/><Relationship Id="rId30" Type="http://schemas.openxmlformats.org/officeDocument/2006/relationships/printerSettings" Target="../printerSettings/printerSettings858.bin"/><Relationship Id="rId35" Type="http://schemas.openxmlformats.org/officeDocument/2006/relationships/printerSettings" Target="../printerSettings/printerSettings863.bin"/><Relationship Id="rId8" Type="http://schemas.openxmlformats.org/officeDocument/2006/relationships/printerSettings" Target="../printerSettings/printerSettings836.bin"/><Relationship Id="rId3" Type="http://schemas.openxmlformats.org/officeDocument/2006/relationships/printerSettings" Target="../printerSettings/printerSettings831.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78.bin"/><Relationship Id="rId18" Type="http://schemas.openxmlformats.org/officeDocument/2006/relationships/printerSettings" Target="../printerSettings/printerSettings883.bin"/><Relationship Id="rId26" Type="http://schemas.openxmlformats.org/officeDocument/2006/relationships/printerSettings" Target="../printerSettings/printerSettings891.bin"/><Relationship Id="rId3" Type="http://schemas.openxmlformats.org/officeDocument/2006/relationships/printerSettings" Target="../printerSettings/printerSettings868.bin"/><Relationship Id="rId21" Type="http://schemas.openxmlformats.org/officeDocument/2006/relationships/printerSettings" Target="../printerSettings/printerSettings886.bin"/><Relationship Id="rId34" Type="http://schemas.openxmlformats.org/officeDocument/2006/relationships/drawing" Target="../drawings/drawing28.xml"/><Relationship Id="rId7" Type="http://schemas.openxmlformats.org/officeDocument/2006/relationships/printerSettings" Target="../printerSettings/printerSettings872.bin"/><Relationship Id="rId12" Type="http://schemas.openxmlformats.org/officeDocument/2006/relationships/printerSettings" Target="../printerSettings/printerSettings877.bin"/><Relationship Id="rId17" Type="http://schemas.openxmlformats.org/officeDocument/2006/relationships/printerSettings" Target="../printerSettings/printerSettings882.bin"/><Relationship Id="rId25" Type="http://schemas.openxmlformats.org/officeDocument/2006/relationships/printerSettings" Target="../printerSettings/printerSettings890.bin"/><Relationship Id="rId33" Type="http://schemas.openxmlformats.org/officeDocument/2006/relationships/printerSettings" Target="../printerSettings/printerSettings898.bin"/><Relationship Id="rId2" Type="http://schemas.openxmlformats.org/officeDocument/2006/relationships/printerSettings" Target="../printerSettings/printerSettings867.bin"/><Relationship Id="rId16" Type="http://schemas.openxmlformats.org/officeDocument/2006/relationships/printerSettings" Target="../printerSettings/printerSettings881.bin"/><Relationship Id="rId20" Type="http://schemas.openxmlformats.org/officeDocument/2006/relationships/printerSettings" Target="../printerSettings/printerSettings885.bin"/><Relationship Id="rId29" Type="http://schemas.openxmlformats.org/officeDocument/2006/relationships/printerSettings" Target="../printerSettings/printerSettings894.bin"/><Relationship Id="rId1" Type="http://schemas.openxmlformats.org/officeDocument/2006/relationships/printerSettings" Target="../printerSettings/printerSettings866.bin"/><Relationship Id="rId6" Type="http://schemas.openxmlformats.org/officeDocument/2006/relationships/printerSettings" Target="../printerSettings/printerSettings871.bin"/><Relationship Id="rId11" Type="http://schemas.openxmlformats.org/officeDocument/2006/relationships/printerSettings" Target="../printerSettings/printerSettings876.bin"/><Relationship Id="rId24" Type="http://schemas.openxmlformats.org/officeDocument/2006/relationships/printerSettings" Target="../printerSettings/printerSettings889.bin"/><Relationship Id="rId32" Type="http://schemas.openxmlformats.org/officeDocument/2006/relationships/printerSettings" Target="../printerSettings/printerSettings897.bin"/><Relationship Id="rId5" Type="http://schemas.openxmlformats.org/officeDocument/2006/relationships/printerSettings" Target="../printerSettings/printerSettings870.bin"/><Relationship Id="rId15" Type="http://schemas.openxmlformats.org/officeDocument/2006/relationships/printerSettings" Target="../printerSettings/printerSettings880.bin"/><Relationship Id="rId23" Type="http://schemas.openxmlformats.org/officeDocument/2006/relationships/printerSettings" Target="../printerSettings/printerSettings888.bin"/><Relationship Id="rId28" Type="http://schemas.openxmlformats.org/officeDocument/2006/relationships/printerSettings" Target="../printerSettings/printerSettings893.bin"/><Relationship Id="rId10" Type="http://schemas.openxmlformats.org/officeDocument/2006/relationships/printerSettings" Target="../printerSettings/printerSettings875.bin"/><Relationship Id="rId19" Type="http://schemas.openxmlformats.org/officeDocument/2006/relationships/printerSettings" Target="../printerSettings/printerSettings884.bin"/><Relationship Id="rId31" Type="http://schemas.openxmlformats.org/officeDocument/2006/relationships/printerSettings" Target="../printerSettings/printerSettings896.bin"/><Relationship Id="rId4" Type="http://schemas.openxmlformats.org/officeDocument/2006/relationships/printerSettings" Target="../printerSettings/printerSettings869.bin"/><Relationship Id="rId9" Type="http://schemas.openxmlformats.org/officeDocument/2006/relationships/printerSettings" Target="../printerSettings/printerSettings874.bin"/><Relationship Id="rId14" Type="http://schemas.openxmlformats.org/officeDocument/2006/relationships/printerSettings" Target="../printerSettings/printerSettings879.bin"/><Relationship Id="rId22" Type="http://schemas.openxmlformats.org/officeDocument/2006/relationships/printerSettings" Target="../printerSettings/printerSettings887.bin"/><Relationship Id="rId27" Type="http://schemas.openxmlformats.org/officeDocument/2006/relationships/printerSettings" Target="../printerSettings/printerSettings892.bin"/><Relationship Id="rId30" Type="http://schemas.openxmlformats.org/officeDocument/2006/relationships/printerSettings" Target="../printerSettings/printerSettings895.bin"/><Relationship Id="rId8" Type="http://schemas.openxmlformats.org/officeDocument/2006/relationships/printerSettings" Target="../printerSettings/printerSettings873.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7.bin"/><Relationship Id="rId18" Type="http://schemas.openxmlformats.org/officeDocument/2006/relationships/printerSettings" Target="../printerSettings/printerSettings92.bin"/><Relationship Id="rId26" Type="http://schemas.openxmlformats.org/officeDocument/2006/relationships/printerSettings" Target="../printerSettings/printerSettings100.bin"/><Relationship Id="rId21" Type="http://schemas.openxmlformats.org/officeDocument/2006/relationships/printerSettings" Target="../printerSettings/printerSettings95.bin"/><Relationship Id="rId34" Type="http://schemas.openxmlformats.org/officeDocument/2006/relationships/printerSettings" Target="../printerSettings/printerSettings108.bin"/><Relationship Id="rId7" Type="http://schemas.openxmlformats.org/officeDocument/2006/relationships/printerSettings" Target="../printerSettings/printerSettings81.bin"/><Relationship Id="rId12" Type="http://schemas.openxmlformats.org/officeDocument/2006/relationships/printerSettings" Target="../printerSettings/printerSettings86.bin"/><Relationship Id="rId17" Type="http://schemas.openxmlformats.org/officeDocument/2006/relationships/printerSettings" Target="../printerSettings/printerSettings91.bin"/><Relationship Id="rId25" Type="http://schemas.openxmlformats.org/officeDocument/2006/relationships/printerSettings" Target="../printerSettings/printerSettings99.bin"/><Relationship Id="rId33" Type="http://schemas.openxmlformats.org/officeDocument/2006/relationships/printerSettings" Target="../printerSettings/printerSettings107.bin"/><Relationship Id="rId38" Type="http://schemas.openxmlformats.org/officeDocument/2006/relationships/drawing" Target="../drawings/drawing2.xml"/><Relationship Id="rId2" Type="http://schemas.openxmlformats.org/officeDocument/2006/relationships/printerSettings" Target="../printerSettings/printerSettings76.bin"/><Relationship Id="rId16" Type="http://schemas.openxmlformats.org/officeDocument/2006/relationships/printerSettings" Target="../printerSettings/printerSettings90.bin"/><Relationship Id="rId20" Type="http://schemas.openxmlformats.org/officeDocument/2006/relationships/printerSettings" Target="../printerSettings/printerSettings94.bin"/><Relationship Id="rId29" Type="http://schemas.openxmlformats.org/officeDocument/2006/relationships/printerSettings" Target="../printerSettings/printerSettings103.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11" Type="http://schemas.openxmlformats.org/officeDocument/2006/relationships/printerSettings" Target="../printerSettings/printerSettings85.bin"/><Relationship Id="rId24" Type="http://schemas.openxmlformats.org/officeDocument/2006/relationships/printerSettings" Target="../printerSettings/printerSettings98.bin"/><Relationship Id="rId32" Type="http://schemas.openxmlformats.org/officeDocument/2006/relationships/printerSettings" Target="../printerSettings/printerSettings106.bin"/><Relationship Id="rId37" Type="http://schemas.openxmlformats.org/officeDocument/2006/relationships/printerSettings" Target="../printerSettings/printerSettings111.bin"/><Relationship Id="rId5" Type="http://schemas.openxmlformats.org/officeDocument/2006/relationships/printerSettings" Target="../printerSettings/printerSettings79.bin"/><Relationship Id="rId15" Type="http://schemas.openxmlformats.org/officeDocument/2006/relationships/printerSettings" Target="../printerSettings/printerSettings89.bin"/><Relationship Id="rId23" Type="http://schemas.openxmlformats.org/officeDocument/2006/relationships/printerSettings" Target="../printerSettings/printerSettings97.bin"/><Relationship Id="rId28" Type="http://schemas.openxmlformats.org/officeDocument/2006/relationships/printerSettings" Target="../printerSettings/printerSettings102.bin"/><Relationship Id="rId36" Type="http://schemas.openxmlformats.org/officeDocument/2006/relationships/printerSettings" Target="../printerSettings/printerSettings110.bin"/><Relationship Id="rId10" Type="http://schemas.openxmlformats.org/officeDocument/2006/relationships/printerSettings" Target="../printerSettings/printerSettings84.bin"/><Relationship Id="rId19" Type="http://schemas.openxmlformats.org/officeDocument/2006/relationships/printerSettings" Target="../printerSettings/printerSettings93.bin"/><Relationship Id="rId31" Type="http://schemas.openxmlformats.org/officeDocument/2006/relationships/printerSettings" Target="../printerSettings/printerSettings105.bin"/><Relationship Id="rId4" Type="http://schemas.openxmlformats.org/officeDocument/2006/relationships/printerSettings" Target="../printerSettings/printerSettings78.bin"/><Relationship Id="rId9" Type="http://schemas.openxmlformats.org/officeDocument/2006/relationships/printerSettings" Target="../printerSettings/printerSettings83.bin"/><Relationship Id="rId14" Type="http://schemas.openxmlformats.org/officeDocument/2006/relationships/printerSettings" Target="../printerSettings/printerSettings88.bin"/><Relationship Id="rId22" Type="http://schemas.openxmlformats.org/officeDocument/2006/relationships/printerSettings" Target="../printerSettings/printerSettings96.bin"/><Relationship Id="rId27" Type="http://schemas.openxmlformats.org/officeDocument/2006/relationships/printerSettings" Target="../printerSettings/printerSettings101.bin"/><Relationship Id="rId30" Type="http://schemas.openxmlformats.org/officeDocument/2006/relationships/printerSettings" Target="../printerSettings/printerSettings104.bin"/><Relationship Id="rId35" Type="http://schemas.openxmlformats.org/officeDocument/2006/relationships/printerSettings" Target="../printerSettings/printerSettings109.bin"/><Relationship Id="rId8" Type="http://schemas.openxmlformats.org/officeDocument/2006/relationships/printerSettings" Target="../printerSettings/printerSettings82.bin"/><Relationship Id="rId3" Type="http://schemas.openxmlformats.org/officeDocument/2006/relationships/printerSettings" Target="../printerSettings/printerSettings77.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911.bin"/><Relationship Id="rId18" Type="http://schemas.openxmlformats.org/officeDocument/2006/relationships/printerSettings" Target="../printerSettings/printerSettings916.bin"/><Relationship Id="rId26" Type="http://schemas.openxmlformats.org/officeDocument/2006/relationships/printerSettings" Target="../printerSettings/printerSettings924.bin"/><Relationship Id="rId3" Type="http://schemas.openxmlformats.org/officeDocument/2006/relationships/printerSettings" Target="../printerSettings/printerSettings901.bin"/><Relationship Id="rId21" Type="http://schemas.openxmlformats.org/officeDocument/2006/relationships/printerSettings" Target="../printerSettings/printerSettings919.bin"/><Relationship Id="rId7" Type="http://schemas.openxmlformats.org/officeDocument/2006/relationships/printerSettings" Target="../printerSettings/printerSettings905.bin"/><Relationship Id="rId12" Type="http://schemas.openxmlformats.org/officeDocument/2006/relationships/printerSettings" Target="../printerSettings/printerSettings910.bin"/><Relationship Id="rId17" Type="http://schemas.openxmlformats.org/officeDocument/2006/relationships/printerSettings" Target="../printerSettings/printerSettings915.bin"/><Relationship Id="rId25" Type="http://schemas.openxmlformats.org/officeDocument/2006/relationships/printerSettings" Target="../printerSettings/printerSettings923.bin"/><Relationship Id="rId33" Type="http://schemas.openxmlformats.org/officeDocument/2006/relationships/printerSettings" Target="../printerSettings/printerSettings931.bin"/><Relationship Id="rId2" Type="http://schemas.openxmlformats.org/officeDocument/2006/relationships/printerSettings" Target="../printerSettings/printerSettings900.bin"/><Relationship Id="rId16" Type="http://schemas.openxmlformats.org/officeDocument/2006/relationships/printerSettings" Target="../printerSettings/printerSettings914.bin"/><Relationship Id="rId20" Type="http://schemas.openxmlformats.org/officeDocument/2006/relationships/printerSettings" Target="../printerSettings/printerSettings918.bin"/><Relationship Id="rId29" Type="http://schemas.openxmlformats.org/officeDocument/2006/relationships/printerSettings" Target="../printerSettings/printerSettings927.bin"/><Relationship Id="rId1" Type="http://schemas.openxmlformats.org/officeDocument/2006/relationships/printerSettings" Target="../printerSettings/printerSettings899.bin"/><Relationship Id="rId6" Type="http://schemas.openxmlformats.org/officeDocument/2006/relationships/printerSettings" Target="../printerSettings/printerSettings904.bin"/><Relationship Id="rId11" Type="http://schemas.openxmlformats.org/officeDocument/2006/relationships/printerSettings" Target="../printerSettings/printerSettings909.bin"/><Relationship Id="rId24" Type="http://schemas.openxmlformats.org/officeDocument/2006/relationships/printerSettings" Target="../printerSettings/printerSettings922.bin"/><Relationship Id="rId32" Type="http://schemas.openxmlformats.org/officeDocument/2006/relationships/printerSettings" Target="../printerSettings/printerSettings930.bin"/><Relationship Id="rId5" Type="http://schemas.openxmlformats.org/officeDocument/2006/relationships/printerSettings" Target="../printerSettings/printerSettings903.bin"/><Relationship Id="rId15" Type="http://schemas.openxmlformats.org/officeDocument/2006/relationships/printerSettings" Target="../printerSettings/printerSettings913.bin"/><Relationship Id="rId23" Type="http://schemas.openxmlformats.org/officeDocument/2006/relationships/printerSettings" Target="../printerSettings/printerSettings921.bin"/><Relationship Id="rId28" Type="http://schemas.openxmlformats.org/officeDocument/2006/relationships/printerSettings" Target="../printerSettings/printerSettings926.bin"/><Relationship Id="rId10" Type="http://schemas.openxmlformats.org/officeDocument/2006/relationships/printerSettings" Target="../printerSettings/printerSettings908.bin"/><Relationship Id="rId19" Type="http://schemas.openxmlformats.org/officeDocument/2006/relationships/printerSettings" Target="../printerSettings/printerSettings917.bin"/><Relationship Id="rId31" Type="http://schemas.openxmlformats.org/officeDocument/2006/relationships/printerSettings" Target="../printerSettings/printerSettings929.bin"/><Relationship Id="rId4" Type="http://schemas.openxmlformats.org/officeDocument/2006/relationships/printerSettings" Target="../printerSettings/printerSettings902.bin"/><Relationship Id="rId9" Type="http://schemas.openxmlformats.org/officeDocument/2006/relationships/printerSettings" Target="../printerSettings/printerSettings907.bin"/><Relationship Id="rId14" Type="http://schemas.openxmlformats.org/officeDocument/2006/relationships/printerSettings" Target="../printerSettings/printerSettings912.bin"/><Relationship Id="rId22" Type="http://schemas.openxmlformats.org/officeDocument/2006/relationships/printerSettings" Target="../printerSettings/printerSettings920.bin"/><Relationship Id="rId27" Type="http://schemas.openxmlformats.org/officeDocument/2006/relationships/printerSettings" Target="../printerSettings/printerSettings925.bin"/><Relationship Id="rId30" Type="http://schemas.openxmlformats.org/officeDocument/2006/relationships/printerSettings" Target="../printerSettings/printerSettings928.bin"/><Relationship Id="rId8" Type="http://schemas.openxmlformats.org/officeDocument/2006/relationships/printerSettings" Target="../printerSettings/printerSettings906.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21" Type="http://schemas.openxmlformats.org/officeDocument/2006/relationships/printerSettings" Target="../printerSettings/printerSettings132.bin"/><Relationship Id="rId34" Type="http://schemas.openxmlformats.org/officeDocument/2006/relationships/printerSettings" Target="../printerSettings/printerSettings145.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33" Type="http://schemas.openxmlformats.org/officeDocument/2006/relationships/printerSettings" Target="../printerSettings/printerSettings144.bin"/><Relationship Id="rId38" Type="http://schemas.openxmlformats.org/officeDocument/2006/relationships/drawing" Target="../drawings/drawing3.xml"/><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32" Type="http://schemas.openxmlformats.org/officeDocument/2006/relationships/printerSettings" Target="../printerSettings/printerSettings143.bin"/><Relationship Id="rId37" Type="http://schemas.openxmlformats.org/officeDocument/2006/relationships/printerSettings" Target="../printerSettings/printerSettings148.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36" Type="http://schemas.openxmlformats.org/officeDocument/2006/relationships/printerSettings" Target="../printerSettings/printerSettings147.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31" Type="http://schemas.openxmlformats.org/officeDocument/2006/relationships/printerSettings" Target="../printerSettings/printerSettings142.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printerSettings" Target="../printerSettings/printerSettings141.bin"/><Relationship Id="rId35" Type="http://schemas.openxmlformats.org/officeDocument/2006/relationships/printerSettings" Target="../printerSettings/printerSettings146.bin"/><Relationship Id="rId8" Type="http://schemas.openxmlformats.org/officeDocument/2006/relationships/printerSettings" Target="../printerSettings/printerSettings119.bin"/><Relationship Id="rId3" Type="http://schemas.openxmlformats.org/officeDocument/2006/relationships/printerSettings" Target="../printerSettings/printerSettings114.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61.bin"/><Relationship Id="rId18" Type="http://schemas.openxmlformats.org/officeDocument/2006/relationships/drawing" Target="../drawings/drawing4.xml"/><Relationship Id="rId26" Type="http://schemas.openxmlformats.org/officeDocument/2006/relationships/ctrlProp" Target="../ctrlProps/ctrlProp7.xml"/><Relationship Id="rId21" Type="http://schemas.openxmlformats.org/officeDocument/2006/relationships/ctrlProp" Target="../ctrlProps/ctrlProp2.xml"/><Relationship Id="rId34" Type="http://schemas.openxmlformats.org/officeDocument/2006/relationships/ctrlProp" Target="../ctrlProps/ctrlProp15.xml"/><Relationship Id="rId7" Type="http://schemas.openxmlformats.org/officeDocument/2006/relationships/printerSettings" Target="../printerSettings/printerSettings155.bin"/><Relationship Id="rId12" Type="http://schemas.openxmlformats.org/officeDocument/2006/relationships/printerSettings" Target="../printerSettings/printerSettings160.bin"/><Relationship Id="rId17" Type="http://schemas.openxmlformats.org/officeDocument/2006/relationships/printerSettings" Target="../printerSettings/printerSettings165.bin"/><Relationship Id="rId25" Type="http://schemas.openxmlformats.org/officeDocument/2006/relationships/ctrlProp" Target="../ctrlProps/ctrlProp6.xml"/><Relationship Id="rId33" Type="http://schemas.openxmlformats.org/officeDocument/2006/relationships/ctrlProp" Target="../ctrlProps/ctrlProp14.xml"/><Relationship Id="rId2" Type="http://schemas.openxmlformats.org/officeDocument/2006/relationships/printerSettings" Target="../printerSettings/printerSettings150.bin"/><Relationship Id="rId16" Type="http://schemas.openxmlformats.org/officeDocument/2006/relationships/printerSettings" Target="../printerSettings/printerSettings164.bin"/><Relationship Id="rId20" Type="http://schemas.openxmlformats.org/officeDocument/2006/relationships/ctrlProp" Target="../ctrlProps/ctrlProp1.xml"/><Relationship Id="rId29" Type="http://schemas.openxmlformats.org/officeDocument/2006/relationships/ctrlProp" Target="../ctrlProps/ctrlProp10.xml"/><Relationship Id="rId1" Type="http://schemas.openxmlformats.org/officeDocument/2006/relationships/printerSettings" Target="../printerSettings/printerSettings149.bin"/><Relationship Id="rId6" Type="http://schemas.openxmlformats.org/officeDocument/2006/relationships/printerSettings" Target="../printerSettings/printerSettings154.bin"/><Relationship Id="rId11" Type="http://schemas.openxmlformats.org/officeDocument/2006/relationships/printerSettings" Target="../printerSettings/printerSettings159.bin"/><Relationship Id="rId24" Type="http://schemas.openxmlformats.org/officeDocument/2006/relationships/ctrlProp" Target="../ctrlProps/ctrlProp5.xml"/><Relationship Id="rId32" Type="http://schemas.openxmlformats.org/officeDocument/2006/relationships/ctrlProp" Target="../ctrlProps/ctrlProp13.xml"/><Relationship Id="rId37" Type="http://schemas.openxmlformats.org/officeDocument/2006/relationships/ctrlProp" Target="../ctrlProps/ctrlProp18.xml"/><Relationship Id="rId5" Type="http://schemas.openxmlformats.org/officeDocument/2006/relationships/printerSettings" Target="../printerSettings/printerSettings153.bin"/><Relationship Id="rId15" Type="http://schemas.openxmlformats.org/officeDocument/2006/relationships/printerSettings" Target="../printerSettings/printerSettings163.bin"/><Relationship Id="rId23" Type="http://schemas.openxmlformats.org/officeDocument/2006/relationships/ctrlProp" Target="../ctrlProps/ctrlProp4.xml"/><Relationship Id="rId28" Type="http://schemas.openxmlformats.org/officeDocument/2006/relationships/ctrlProp" Target="../ctrlProps/ctrlProp9.xml"/><Relationship Id="rId36" Type="http://schemas.openxmlformats.org/officeDocument/2006/relationships/ctrlProp" Target="../ctrlProps/ctrlProp17.xml"/><Relationship Id="rId10" Type="http://schemas.openxmlformats.org/officeDocument/2006/relationships/printerSettings" Target="../printerSettings/printerSettings158.bin"/><Relationship Id="rId19" Type="http://schemas.openxmlformats.org/officeDocument/2006/relationships/vmlDrawing" Target="../drawings/vmlDrawing1.vml"/><Relationship Id="rId31" Type="http://schemas.openxmlformats.org/officeDocument/2006/relationships/ctrlProp" Target="../ctrlProps/ctrlProp12.xml"/><Relationship Id="rId4" Type="http://schemas.openxmlformats.org/officeDocument/2006/relationships/printerSettings" Target="../printerSettings/printerSettings152.bin"/><Relationship Id="rId9" Type="http://schemas.openxmlformats.org/officeDocument/2006/relationships/printerSettings" Target="../printerSettings/printerSettings157.bin"/><Relationship Id="rId14" Type="http://schemas.openxmlformats.org/officeDocument/2006/relationships/printerSettings" Target="../printerSettings/printerSettings162.bin"/><Relationship Id="rId22" Type="http://schemas.openxmlformats.org/officeDocument/2006/relationships/ctrlProp" Target="../ctrlProps/ctrlProp3.xml"/><Relationship Id="rId27" Type="http://schemas.openxmlformats.org/officeDocument/2006/relationships/ctrlProp" Target="../ctrlProps/ctrlProp8.xml"/><Relationship Id="rId30" Type="http://schemas.openxmlformats.org/officeDocument/2006/relationships/ctrlProp" Target="../ctrlProps/ctrlProp11.xml"/><Relationship Id="rId35" Type="http://schemas.openxmlformats.org/officeDocument/2006/relationships/ctrlProp" Target="../ctrlProps/ctrlProp16.xml"/><Relationship Id="rId8" Type="http://schemas.openxmlformats.org/officeDocument/2006/relationships/printerSettings" Target="../printerSettings/printerSettings156.bin"/><Relationship Id="rId3" Type="http://schemas.openxmlformats.org/officeDocument/2006/relationships/printerSettings" Target="../printerSettings/printerSettings151.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3.xml"/><Relationship Id="rId13" Type="http://schemas.openxmlformats.org/officeDocument/2006/relationships/ctrlProp" Target="../ctrlProps/ctrlProp28.xml"/><Relationship Id="rId18" Type="http://schemas.openxmlformats.org/officeDocument/2006/relationships/ctrlProp" Target="../ctrlProps/ctrlProp33.xml"/><Relationship Id="rId3" Type="http://schemas.openxmlformats.org/officeDocument/2006/relationships/vmlDrawing" Target="../drawings/vmlDrawing2.vml"/><Relationship Id="rId21" Type="http://schemas.openxmlformats.org/officeDocument/2006/relationships/ctrlProp" Target="../ctrlProps/ctrlProp36.xml"/><Relationship Id="rId7" Type="http://schemas.openxmlformats.org/officeDocument/2006/relationships/ctrlProp" Target="../ctrlProps/ctrlProp22.xml"/><Relationship Id="rId12" Type="http://schemas.openxmlformats.org/officeDocument/2006/relationships/ctrlProp" Target="../ctrlProps/ctrlProp27.xml"/><Relationship Id="rId17" Type="http://schemas.openxmlformats.org/officeDocument/2006/relationships/ctrlProp" Target="../ctrlProps/ctrlProp32.xml"/><Relationship Id="rId2" Type="http://schemas.openxmlformats.org/officeDocument/2006/relationships/drawing" Target="../drawings/drawing5.xml"/><Relationship Id="rId16" Type="http://schemas.openxmlformats.org/officeDocument/2006/relationships/ctrlProp" Target="../ctrlProps/ctrlProp31.xml"/><Relationship Id="rId20" Type="http://schemas.openxmlformats.org/officeDocument/2006/relationships/ctrlProp" Target="../ctrlProps/ctrlProp35.xml"/><Relationship Id="rId1" Type="http://schemas.openxmlformats.org/officeDocument/2006/relationships/printerSettings" Target="../printerSettings/printerSettings166.bin"/><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5" Type="http://schemas.openxmlformats.org/officeDocument/2006/relationships/ctrlProp" Target="../ctrlProps/ctrlProp30.xml"/><Relationship Id="rId23" Type="http://schemas.openxmlformats.org/officeDocument/2006/relationships/ctrlProp" Target="../ctrlProps/ctrlProp38.xml"/><Relationship Id="rId10" Type="http://schemas.openxmlformats.org/officeDocument/2006/relationships/ctrlProp" Target="../ctrlProps/ctrlProp25.xml"/><Relationship Id="rId19" Type="http://schemas.openxmlformats.org/officeDocument/2006/relationships/ctrlProp" Target="../ctrlProps/ctrlProp34.xml"/><Relationship Id="rId4" Type="http://schemas.openxmlformats.org/officeDocument/2006/relationships/ctrlProp" Target="../ctrlProps/ctrlProp19.xml"/><Relationship Id="rId9" Type="http://schemas.openxmlformats.org/officeDocument/2006/relationships/ctrlProp" Target="../ctrlProps/ctrlProp24.xml"/><Relationship Id="rId14" Type="http://schemas.openxmlformats.org/officeDocument/2006/relationships/ctrlProp" Target="../ctrlProps/ctrlProp29.xml"/><Relationship Id="rId22" Type="http://schemas.openxmlformats.org/officeDocument/2006/relationships/ctrlProp" Target="../ctrlProps/ctrlProp37.xml"/></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21" Type="http://schemas.openxmlformats.org/officeDocument/2006/relationships/printerSettings" Target="../printerSettings/printerSettings187.bin"/><Relationship Id="rId34" Type="http://schemas.openxmlformats.org/officeDocument/2006/relationships/printerSettings" Target="../printerSettings/printerSettings200.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33" Type="http://schemas.openxmlformats.org/officeDocument/2006/relationships/printerSettings" Target="../printerSettings/printerSettings199.bin"/><Relationship Id="rId38" Type="http://schemas.openxmlformats.org/officeDocument/2006/relationships/drawing" Target="../drawings/drawing6.xml"/><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32" Type="http://schemas.openxmlformats.org/officeDocument/2006/relationships/printerSettings" Target="../printerSettings/printerSettings198.bin"/><Relationship Id="rId37" Type="http://schemas.openxmlformats.org/officeDocument/2006/relationships/printerSettings" Target="../printerSettings/printerSettings203.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36" Type="http://schemas.openxmlformats.org/officeDocument/2006/relationships/printerSettings" Target="../printerSettings/printerSettings202.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31" Type="http://schemas.openxmlformats.org/officeDocument/2006/relationships/printerSettings" Target="../printerSettings/printerSettings197.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printerSettings" Target="../printerSettings/printerSettings196.bin"/><Relationship Id="rId35" Type="http://schemas.openxmlformats.org/officeDocument/2006/relationships/printerSettings" Target="../printerSettings/printerSettings201.bin"/><Relationship Id="rId8" Type="http://schemas.openxmlformats.org/officeDocument/2006/relationships/printerSettings" Target="../printerSettings/printerSettings174.bin"/><Relationship Id="rId3" Type="http://schemas.openxmlformats.org/officeDocument/2006/relationships/printerSettings" Target="../printerSettings/printerSettings169.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16.bin"/><Relationship Id="rId18" Type="http://schemas.openxmlformats.org/officeDocument/2006/relationships/printerSettings" Target="../printerSettings/printerSettings221.bin"/><Relationship Id="rId26" Type="http://schemas.openxmlformats.org/officeDocument/2006/relationships/printerSettings" Target="../printerSettings/printerSettings229.bin"/><Relationship Id="rId21" Type="http://schemas.openxmlformats.org/officeDocument/2006/relationships/printerSettings" Target="../printerSettings/printerSettings224.bin"/><Relationship Id="rId34" Type="http://schemas.openxmlformats.org/officeDocument/2006/relationships/printerSettings" Target="../printerSettings/printerSettings237.bin"/><Relationship Id="rId7" Type="http://schemas.openxmlformats.org/officeDocument/2006/relationships/printerSettings" Target="../printerSettings/printerSettings210.bin"/><Relationship Id="rId12" Type="http://schemas.openxmlformats.org/officeDocument/2006/relationships/printerSettings" Target="../printerSettings/printerSettings215.bin"/><Relationship Id="rId17" Type="http://schemas.openxmlformats.org/officeDocument/2006/relationships/printerSettings" Target="../printerSettings/printerSettings220.bin"/><Relationship Id="rId25" Type="http://schemas.openxmlformats.org/officeDocument/2006/relationships/printerSettings" Target="../printerSettings/printerSettings228.bin"/><Relationship Id="rId33" Type="http://schemas.openxmlformats.org/officeDocument/2006/relationships/printerSettings" Target="../printerSettings/printerSettings236.bin"/><Relationship Id="rId38" Type="http://schemas.openxmlformats.org/officeDocument/2006/relationships/drawing" Target="../drawings/drawing7.xml"/><Relationship Id="rId2" Type="http://schemas.openxmlformats.org/officeDocument/2006/relationships/printerSettings" Target="../printerSettings/printerSettings205.bin"/><Relationship Id="rId16" Type="http://schemas.openxmlformats.org/officeDocument/2006/relationships/printerSettings" Target="../printerSettings/printerSettings219.bin"/><Relationship Id="rId20" Type="http://schemas.openxmlformats.org/officeDocument/2006/relationships/printerSettings" Target="../printerSettings/printerSettings223.bin"/><Relationship Id="rId29" Type="http://schemas.openxmlformats.org/officeDocument/2006/relationships/printerSettings" Target="../printerSettings/printerSettings232.bin"/><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11" Type="http://schemas.openxmlformats.org/officeDocument/2006/relationships/printerSettings" Target="../printerSettings/printerSettings214.bin"/><Relationship Id="rId24" Type="http://schemas.openxmlformats.org/officeDocument/2006/relationships/printerSettings" Target="../printerSettings/printerSettings227.bin"/><Relationship Id="rId32" Type="http://schemas.openxmlformats.org/officeDocument/2006/relationships/printerSettings" Target="../printerSettings/printerSettings235.bin"/><Relationship Id="rId37" Type="http://schemas.openxmlformats.org/officeDocument/2006/relationships/printerSettings" Target="../printerSettings/printerSettings240.bin"/><Relationship Id="rId5" Type="http://schemas.openxmlformats.org/officeDocument/2006/relationships/printerSettings" Target="../printerSettings/printerSettings208.bin"/><Relationship Id="rId15" Type="http://schemas.openxmlformats.org/officeDocument/2006/relationships/printerSettings" Target="../printerSettings/printerSettings218.bin"/><Relationship Id="rId23" Type="http://schemas.openxmlformats.org/officeDocument/2006/relationships/printerSettings" Target="../printerSettings/printerSettings226.bin"/><Relationship Id="rId28" Type="http://schemas.openxmlformats.org/officeDocument/2006/relationships/printerSettings" Target="../printerSettings/printerSettings231.bin"/><Relationship Id="rId36" Type="http://schemas.openxmlformats.org/officeDocument/2006/relationships/printerSettings" Target="../printerSettings/printerSettings239.bin"/><Relationship Id="rId10" Type="http://schemas.openxmlformats.org/officeDocument/2006/relationships/printerSettings" Target="../printerSettings/printerSettings213.bin"/><Relationship Id="rId19" Type="http://schemas.openxmlformats.org/officeDocument/2006/relationships/printerSettings" Target="../printerSettings/printerSettings222.bin"/><Relationship Id="rId31" Type="http://schemas.openxmlformats.org/officeDocument/2006/relationships/printerSettings" Target="../printerSettings/printerSettings234.bin"/><Relationship Id="rId4" Type="http://schemas.openxmlformats.org/officeDocument/2006/relationships/printerSettings" Target="../printerSettings/printerSettings207.bin"/><Relationship Id="rId9" Type="http://schemas.openxmlformats.org/officeDocument/2006/relationships/printerSettings" Target="../printerSettings/printerSettings212.bin"/><Relationship Id="rId14" Type="http://schemas.openxmlformats.org/officeDocument/2006/relationships/printerSettings" Target="../printerSettings/printerSettings217.bin"/><Relationship Id="rId22" Type="http://schemas.openxmlformats.org/officeDocument/2006/relationships/printerSettings" Target="../printerSettings/printerSettings225.bin"/><Relationship Id="rId27" Type="http://schemas.openxmlformats.org/officeDocument/2006/relationships/printerSettings" Target="../printerSettings/printerSettings230.bin"/><Relationship Id="rId30" Type="http://schemas.openxmlformats.org/officeDocument/2006/relationships/printerSettings" Target="../printerSettings/printerSettings233.bin"/><Relationship Id="rId35" Type="http://schemas.openxmlformats.org/officeDocument/2006/relationships/printerSettings" Target="../printerSettings/printerSettings238.bin"/><Relationship Id="rId8" Type="http://schemas.openxmlformats.org/officeDocument/2006/relationships/printerSettings" Target="../printerSettings/printerSettings211.bin"/><Relationship Id="rId3" Type="http://schemas.openxmlformats.org/officeDocument/2006/relationships/printerSettings" Target="../printerSettings/printerSettings20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53.bin"/><Relationship Id="rId18" Type="http://schemas.openxmlformats.org/officeDocument/2006/relationships/printerSettings" Target="../printerSettings/printerSettings258.bin"/><Relationship Id="rId26" Type="http://schemas.openxmlformats.org/officeDocument/2006/relationships/printerSettings" Target="../printerSettings/printerSettings266.bin"/><Relationship Id="rId21" Type="http://schemas.openxmlformats.org/officeDocument/2006/relationships/printerSettings" Target="../printerSettings/printerSettings261.bin"/><Relationship Id="rId34" Type="http://schemas.openxmlformats.org/officeDocument/2006/relationships/printerSettings" Target="../printerSettings/printerSettings274.bin"/><Relationship Id="rId7" Type="http://schemas.openxmlformats.org/officeDocument/2006/relationships/printerSettings" Target="../printerSettings/printerSettings247.bin"/><Relationship Id="rId12" Type="http://schemas.openxmlformats.org/officeDocument/2006/relationships/printerSettings" Target="../printerSettings/printerSettings252.bin"/><Relationship Id="rId17" Type="http://schemas.openxmlformats.org/officeDocument/2006/relationships/printerSettings" Target="../printerSettings/printerSettings257.bin"/><Relationship Id="rId25" Type="http://schemas.openxmlformats.org/officeDocument/2006/relationships/printerSettings" Target="../printerSettings/printerSettings265.bin"/><Relationship Id="rId33" Type="http://schemas.openxmlformats.org/officeDocument/2006/relationships/printerSettings" Target="../printerSettings/printerSettings273.bin"/><Relationship Id="rId38" Type="http://schemas.openxmlformats.org/officeDocument/2006/relationships/drawing" Target="../drawings/drawing8.xml"/><Relationship Id="rId2" Type="http://schemas.openxmlformats.org/officeDocument/2006/relationships/printerSettings" Target="../printerSettings/printerSettings242.bin"/><Relationship Id="rId16" Type="http://schemas.openxmlformats.org/officeDocument/2006/relationships/printerSettings" Target="../printerSettings/printerSettings256.bin"/><Relationship Id="rId20" Type="http://schemas.openxmlformats.org/officeDocument/2006/relationships/printerSettings" Target="../printerSettings/printerSettings260.bin"/><Relationship Id="rId29" Type="http://schemas.openxmlformats.org/officeDocument/2006/relationships/printerSettings" Target="../printerSettings/printerSettings269.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11" Type="http://schemas.openxmlformats.org/officeDocument/2006/relationships/printerSettings" Target="../printerSettings/printerSettings251.bin"/><Relationship Id="rId24" Type="http://schemas.openxmlformats.org/officeDocument/2006/relationships/printerSettings" Target="../printerSettings/printerSettings264.bin"/><Relationship Id="rId32" Type="http://schemas.openxmlformats.org/officeDocument/2006/relationships/printerSettings" Target="../printerSettings/printerSettings272.bin"/><Relationship Id="rId37" Type="http://schemas.openxmlformats.org/officeDocument/2006/relationships/printerSettings" Target="../printerSettings/printerSettings277.bin"/><Relationship Id="rId5" Type="http://schemas.openxmlformats.org/officeDocument/2006/relationships/printerSettings" Target="../printerSettings/printerSettings245.bin"/><Relationship Id="rId15" Type="http://schemas.openxmlformats.org/officeDocument/2006/relationships/printerSettings" Target="../printerSettings/printerSettings255.bin"/><Relationship Id="rId23" Type="http://schemas.openxmlformats.org/officeDocument/2006/relationships/printerSettings" Target="../printerSettings/printerSettings263.bin"/><Relationship Id="rId28" Type="http://schemas.openxmlformats.org/officeDocument/2006/relationships/printerSettings" Target="../printerSettings/printerSettings268.bin"/><Relationship Id="rId36" Type="http://schemas.openxmlformats.org/officeDocument/2006/relationships/printerSettings" Target="../printerSettings/printerSettings276.bin"/><Relationship Id="rId10" Type="http://schemas.openxmlformats.org/officeDocument/2006/relationships/printerSettings" Target="../printerSettings/printerSettings250.bin"/><Relationship Id="rId19" Type="http://schemas.openxmlformats.org/officeDocument/2006/relationships/printerSettings" Target="../printerSettings/printerSettings259.bin"/><Relationship Id="rId31" Type="http://schemas.openxmlformats.org/officeDocument/2006/relationships/printerSettings" Target="../printerSettings/printerSettings271.bin"/><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 Id="rId14" Type="http://schemas.openxmlformats.org/officeDocument/2006/relationships/printerSettings" Target="../printerSettings/printerSettings254.bin"/><Relationship Id="rId22" Type="http://schemas.openxmlformats.org/officeDocument/2006/relationships/printerSettings" Target="../printerSettings/printerSettings262.bin"/><Relationship Id="rId27" Type="http://schemas.openxmlformats.org/officeDocument/2006/relationships/printerSettings" Target="../printerSettings/printerSettings267.bin"/><Relationship Id="rId30" Type="http://schemas.openxmlformats.org/officeDocument/2006/relationships/printerSettings" Target="../printerSettings/printerSettings270.bin"/><Relationship Id="rId35" Type="http://schemas.openxmlformats.org/officeDocument/2006/relationships/printerSettings" Target="../printerSettings/printerSettings275.bin"/><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7"/>
  <sheetViews>
    <sheetView showRuler="0" workbookViewId="0">
      <selection activeCell="B13" sqref="B13"/>
    </sheetView>
  </sheetViews>
  <sheetFormatPr defaultColWidth="9.140625" defaultRowHeight="15.75"/>
  <cols>
    <col min="1" max="1" width="27.5703125" style="75" customWidth="1"/>
    <col min="2" max="2" width="12.85546875" style="75" customWidth="1"/>
    <col min="3" max="3" width="11.85546875" style="75" customWidth="1"/>
    <col min="4" max="4" width="18" style="75" customWidth="1"/>
    <col min="5" max="7" width="9.140625" style="75"/>
    <col min="8" max="8" width="12.42578125" style="75" customWidth="1"/>
    <col min="9" max="16384" width="9.140625" style="26"/>
  </cols>
  <sheetData>
    <row r="1" spans="1:8" ht="101.25" customHeight="1">
      <c r="A1" s="163" t="s">
        <v>316</v>
      </c>
      <c r="B1" s="722" t="s">
        <v>770</v>
      </c>
      <c r="C1" s="723"/>
      <c r="D1" s="723"/>
      <c r="E1" s="723"/>
      <c r="F1" s="723"/>
      <c r="G1" s="723"/>
      <c r="H1" s="723"/>
    </row>
    <row r="2" spans="1:8" ht="30.75" customHeight="1">
      <c r="A2" s="163" t="s">
        <v>182</v>
      </c>
      <c r="B2" s="163" t="s">
        <v>771</v>
      </c>
    </row>
    <row r="3" spans="1:8" ht="30.75" customHeight="1">
      <c r="A3" s="163" t="s">
        <v>315</v>
      </c>
      <c r="B3" s="725" t="s">
        <v>772</v>
      </c>
      <c r="C3" s="726"/>
      <c r="D3" s="726"/>
      <c r="E3" s="726"/>
      <c r="F3" s="726"/>
      <c r="G3" s="726"/>
      <c r="H3" s="726"/>
    </row>
    <row r="4" spans="1:8">
      <c r="B4" s="724"/>
      <c r="C4" s="724"/>
    </row>
    <row r="5" spans="1:8" ht="16.5">
      <c r="A5" s="163" t="s">
        <v>125</v>
      </c>
      <c r="B5" s="552">
        <v>36</v>
      </c>
      <c r="C5" s="552"/>
    </row>
    <row r="6" spans="1:8" ht="16.5">
      <c r="B6" s="582"/>
    </row>
    <row r="7" spans="1:8" ht="16.5">
      <c r="A7" s="199"/>
    </row>
  </sheetData>
  <customSheetViews>
    <customSheetView guid="{7518E083-431A-45D0-A3DD-DF0866826B90}" state="hidden" showRuler="0">
      <selection activeCell="E8" sqref="E8"/>
      <pageMargins left="0.75" right="0.75" top="1" bottom="1" header="0.5" footer="0.5"/>
      <pageSetup orientation="portrait" r:id="rId1"/>
      <headerFooter alignWithMargins="0"/>
    </customSheetView>
    <customSheetView guid="{CD28740F-9825-447C-B887-B18F0232D126}" state="hidden" showRuler="0">
      <selection activeCell="B6" sqref="B6"/>
      <pageMargins left="0.75" right="0.75" top="1" bottom="1" header="0.5" footer="0.5"/>
      <pageSetup orientation="portrait" r:id="rId2"/>
      <headerFooter alignWithMargins="0"/>
    </customSheetView>
    <customSheetView guid="{012A8702-091E-4FD1-8E26-12B65B8B3B8C}" state="hidden" showRuler="0">
      <selection activeCell="D2" sqref="D2"/>
      <pageMargins left="0.75" right="0.75" top="1" bottom="1" header="0.5" footer="0.5"/>
      <pageSetup orientation="portrait" r:id="rId3"/>
      <headerFooter alignWithMargins="0"/>
    </customSheetView>
    <customSheetView guid="{0D490C87-B003-4943-9825-ACE0B8E7CC06}" state="hidden" showRuler="0">
      <selection activeCell="B10" sqref="B10"/>
      <pageMargins left="0.75" right="0.75" top="1" bottom="1" header="0.5" footer="0.5"/>
      <pageSetup orientation="portrait" r:id="rId4"/>
      <headerFooter alignWithMargins="0"/>
    </customSheetView>
    <customSheetView guid="{4D67A8FB-66CE-4EFD-8932-C754BE25ED43}" state="hidden" showRuler="0">
      <selection activeCell="D11" sqref="D11"/>
      <pageMargins left="0.75" right="0.75" top="1" bottom="1" header="0.5" footer="0.5"/>
      <pageSetup orientation="portrait" r:id="rId5"/>
      <headerFooter alignWithMargins="0"/>
    </customSheetView>
    <customSheetView guid="{B07CB001-8FAF-40AD-8AD5-A65A64B33B35}" state="hidden" showRuler="0">
      <selection activeCell="H5" sqref="H5"/>
      <pageMargins left="0.75" right="0.75" top="1" bottom="1" header="0.5" footer="0.5"/>
      <pageSetup orientation="portrait" r:id="rId6"/>
      <headerFooter alignWithMargins="0"/>
    </customSheetView>
    <customSheetView guid="{8CF338B0-8CA3-4AF4-816D-CB7A6D8E33BC}" state="hidden" showRuler="0">
      <selection activeCell="G4" sqref="G4"/>
      <pageMargins left="0.75" right="0.75" top="1" bottom="1" header="0.5" footer="0.5"/>
      <pageSetup orientation="portrait" r:id="rId7"/>
      <headerFooter alignWithMargins="0"/>
    </customSheetView>
    <customSheetView guid="{D05C69EC-C4A6-4AED-AFBA-A3044FD4B3FB}" state="hidden" showRuler="0">
      <selection activeCell="F10" sqref="F10"/>
      <pageMargins left="0.75" right="0.75" top="1" bottom="1" header="0.5" footer="0.5"/>
      <pageSetup orientation="portrait" r:id="rId8"/>
      <headerFooter alignWithMargins="0"/>
    </customSheetView>
    <customSheetView guid="{BE615921-12B2-47E1-81BB-292B559B4C46}" state="hidden" showRuler="0">
      <selection activeCell="B11" sqref="B11"/>
      <pageMargins left="0.75" right="0.75" top="1" bottom="1" header="0.5" footer="0.5"/>
      <pageSetup orientation="portrait" r:id="rId9"/>
      <headerFooter alignWithMargins="0"/>
    </customSheetView>
    <customSheetView guid="{13A93EBF-985A-49FD-9FE0-DC75D238EC8C}" state="hidden" showRuler="0">
      <selection activeCell="G17" sqref="G17"/>
      <pageMargins left="0.75" right="0.75" top="1" bottom="1" header="0.5" footer="0.5"/>
      <pageSetup orientation="portrait" r:id="rId10"/>
      <headerFooter alignWithMargins="0"/>
    </customSheetView>
    <customSheetView guid="{1E2D7167-D6B7-4690-9A83-BF768C4223A4}" state="hidden" showRuler="0">
      <selection activeCell="E6" sqref="E6"/>
      <pageMargins left="0.75" right="0.75" top="1" bottom="1" header="0.5" footer="0.5"/>
      <pageSetup orientation="portrait" r:id="rId11"/>
      <headerFooter alignWithMargins="0"/>
    </customSheetView>
    <customSheetView guid="{7A88FC7A-7690-48AB-B789-172043AFADC8}" state="hidden" showRuler="0">
      <selection activeCell="D11" sqref="D11"/>
      <pageMargins left="0.75" right="0.75" top="1" bottom="1" header="0.5" footer="0.5"/>
      <pageSetup orientation="portrait" r:id="rId12"/>
      <headerFooter alignWithMargins="0"/>
    </customSheetView>
    <customSheetView guid="{CB7CD015-9A92-451A-BEF4-2BC98E3768DD}" state="hidden" showRuler="0">
      <selection activeCell="D10" sqref="D10"/>
      <pageMargins left="0.75" right="0.75" top="1" bottom="1" header="0.5" footer="0.5"/>
      <pageSetup orientation="portrait" r:id="rId13"/>
      <headerFooter alignWithMargins="0"/>
    </customSheetView>
    <customSheetView guid="{44C1C443-3199-4288-884A-D16AF7B2CD69}" state="hidden" showRuler="0">
      <selection activeCell="E9" sqref="E9"/>
      <pageMargins left="0.75" right="0.75" top="1" bottom="1" header="0.5" footer="0.5"/>
      <pageSetup orientation="portrait" r:id="rId14"/>
      <headerFooter alignWithMargins="0"/>
    </customSheetView>
    <customSheetView guid="{82E8A0F5-0020-4355-95CF-28601763A783}" state="hidden" showRuler="0">
      <selection activeCell="F11" sqref="F11"/>
      <pageMargins left="0.75" right="0.75" top="1" bottom="1" header="0.5" footer="0.5"/>
      <pageSetup orientation="portrait" r:id="rId15"/>
      <headerFooter alignWithMargins="0"/>
    </customSheetView>
    <customSheetView guid="{240327DD-375F-45D4-BA52-89AFD79FE6A1}" state="hidden" showRuler="0">
      <selection activeCell="B6" sqref="B6"/>
      <pageMargins left="0.75" right="0.75" top="1" bottom="1" header="0.5" footer="0.5"/>
      <pageSetup orientation="portrait" r:id="rId16"/>
      <headerFooter alignWithMargins="0"/>
    </customSheetView>
    <customSheetView guid="{DC28ED1E-3E35-4094-9C2B-5C0A1C1D459C}" state="hidden" showRuler="0">
      <selection activeCell="B1" sqref="B1:H1"/>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43BCBF1E-CDCF-4541-8D79-87EDCECBC1FD}" state="hidden" showRuler="0">
      <selection activeCell="D10" sqref="D10"/>
      <pageMargins left="0.75" right="0.75" top="1" bottom="1" header="0.5" footer="0.5"/>
      <pageSetup orientation="portrait" r:id="rId19"/>
      <headerFooter alignWithMargins="0"/>
    </customSheetView>
    <customSheetView guid="{ECEBABD0-566A-41C4-AA9A-38EA30EFEDA8}" state="hidden" showRuler="0">
      <pageMargins left="0.75" right="0.75" top="1" bottom="1" header="0.5" footer="0.5"/>
      <pageSetup orientation="portrait" r:id="rId20"/>
      <headerFooter alignWithMargins="0"/>
    </customSheetView>
    <customSheetView guid="{A3F641DF-CF1D-48E3-AFDC-E52726A449CB}" state="hidden" showRuler="0">
      <pageMargins left="0.75" right="0.75" top="1" bottom="1" header="0.5" footer="0.5"/>
      <pageSetup orientation="portrait" r:id="rId21"/>
      <headerFooter alignWithMargins="0"/>
    </customSheetView>
    <customSheetView guid="{8E7B022F-1113-4BA2-B2BA-8EDBE02A2557}" state="hidden" showRuler="0">
      <pageMargins left="0.75" right="0.75" top="1" bottom="1" header="0.5" footer="0.5"/>
      <pageSetup orientation="portrait" r:id="rId22"/>
      <headerFooter alignWithMargins="0"/>
    </customSheetView>
    <customSheetView guid="{CD4CA1A8-824A-452F-BDBA-32A47C1B3013}" state="hidden" showRuler="0">
      <selection activeCell="B10" sqref="B10"/>
      <pageMargins left="0.75" right="0.75" top="1" bottom="1" header="0.5" footer="0.5"/>
      <pageSetup orientation="portrait" r:id="rId23"/>
      <headerFooter alignWithMargins="0"/>
    </customSheetView>
    <customSheetView guid="{494F6778-23FE-4AAC-B37D-6C7543FC13B9}" state="hidden" showRuler="0">
      <selection activeCell="F6" sqref="F6"/>
      <pageMargins left="0.75" right="0.75" top="1" bottom="1" header="0.5" footer="0.5"/>
      <pageSetup orientation="portrait" r:id="rId24"/>
      <headerFooter alignWithMargins="0"/>
    </customSheetView>
    <customSheetView guid="{F9FE2C60-2849-4C32-B532-2B1A89FFA9CD}" state="hidden" showRuler="0">
      <selection activeCell="F8" sqref="F8"/>
      <pageMargins left="0.75" right="0.75" top="1" bottom="1" header="0.5" footer="0.5"/>
      <pageSetup orientation="portrait" r:id="rId25"/>
      <headerFooter alignWithMargins="0"/>
    </customSheetView>
    <customSheetView guid="{FE4EC9C4-31B9-4D40-8323-5B16C3BC840F}" state="hidden" showRuler="0">
      <selection activeCell="H11" sqref="H11"/>
      <pageMargins left="0.75" right="0.75" top="1" bottom="1" header="0.5" footer="0.5"/>
      <pageSetup orientation="portrait" r:id="rId26"/>
      <headerFooter alignWithMargins="0"/>
    </customSheetView>
    <customSheetView guid="{82C64B11-1F50-45B5-B7BB-9F1DC733C833}" state="hidden" showRuler="0">
      <selection activeCell="D9" sqref="D9"/>
      <pageMargins left="0.75" right="0.75" top="1" bottom="1" header="0.5" footer="0.5"/>
      <pageSetup orientation="portrait" r:id="rId27"/>
      <headerFooter alignWithMargins="0"/>
    </customSheetView>
    <customSheetView guid="{CFBF18EC-8277-4311-991B-395AF21BB33B}" state="hidden" showRuler="0">
      <selection activeCell="E6" sqref="E6"/>
      <pageMargins left="0.75" right="0.75" top="1" bottom="1" header="0.5" footer="0.5"/>
      <pageSetup orientation="portrait" r:id="rId28"/>
      <headerFooter alignWithMargins="0"/>
    </customSheetView>
    <customSheetView guid="{AA750348-930C-43DE-ADD0-8D60980F5013}" state="hidden" showRuler="0">
      <selection activeCell="E6" sqref="E6"/>
      <pageMargins left="0.75" right="0.75" top="1" bottom="1" header="0.5" footer="0.5"/>
      <pageSetup orientation="portrait" r:id="rId29"/>
      <headerFooter alignWithMargins="0"/>
    </customSheetView>
    <customSheetView guid="{14C32814-5A59-4863-9FB1-822FBB75D7D1}" state="hidden" showRuler="0">
      <selection activeCell="B5" sqref="B5"/>
      <pageMargins left="0.75" right="0.75" top="1" bottom="1" header="0.5" footer="0.5"/>
      <pageSetup orientation="portrait" r:id="rId30"/>
      <headerFooter alignWithMargins="0"/>
    </customSheetView>
    <customSheetView guid="{1F125E51-1799-42D0-B41E-DC039BB17D59}" state="hidden" showRuler="0">
      <selection activeCell="C12" sqref="C12"/>
      <pageMargins left="0.75" right="0.75" top="1" bottom="1" header="0.5" footer="0.5"/>
      <pageSetup orientation="portrait" r:id="rId31"/>
      <headerFooter alignWithMargins="0"/>
    </customSheetView>
    <customSheetView guid="{77353208-2D17-4D2E-ADE3-4F168F350B73}" state="hidden" showRuler="0">
      <selection activeCell="H5" sqref="H5"/>
      <pageMargins left="0.75" right="0.75" top="1" bottom="1" header="0.5" footer="0.5"/>
      <pageSetup orientation="portrait" r:id="rId32"/>
      <headerFooter alignWithMargins="0"/>
    </customSheetView>
    <customSheetView guid="{010B040B-83D1-42E5-9354-A9BE9113BDAC}" state="hidden" showRuler="0">
      <selection activeCell="D2" sqref="D2"/>
      <pageMargins left="0.75" right="0.75" top="1" bottom="1" header="0.5" footer="0.5"/>
      <pageSetup orientation="portrait" r:id="rId33"/>
      <headerFooter alignWithMargins="0"/>
    </customSheetView>
    <customSheetView guid="{FC200EB0-6614-47DB-96CE-7610471486D9}" state="hidden" showRuler="0">
      <selection activeCell="B2" sqref="B2"/>
      <pageMargins left="0.75" right="0.75" top="1" bottom="1" header="0.5" footer="0.5"/>
      <pageSetup orientation="portrait" r:id="rId34"/>
      <headerFooter alignWithMargins="0"/>
    </customSheetView>
    <customSheetView guid="{35C772BD-8F05-4A18-BEC8-6AF744E22539}" state="hidden" showRuler="0">
      <selection activeCell="B6" sqref="B6"/>
      <pageMargins left="0.75" right="0.75" top="1" bottom="1" header="0.5" footer="0.5"/>
      <pageSetup orientation="portrait" r:id="rId35"/>
      <headerFooter alignWithMargins="0"/>
    </customSheetView>
    <customSheetView guid="{FADCBE67-C557-4BB1-9129-D4D2EFCC4742}" state="hidden" showRuler="0">
      <selection activeCell="E8" sqref="E8"/>
      <pageMargins left="0.75" right="0.75" top="1" bottom="1" header="0.5" footer="0.5"/>
      <pageSetup orientation="portrait" r:id="rId36"/>
      <headerFooter alignWithMargins="0"/>
    </customSheetView>
  </customSheetViews>
  <mergeCells count="3">
    <mergeCell ref="B1:H1"/>
    <mergeCell ref="B4:C4"/>
    <mergeCell ref="B3:H3"/>
  </mergeCells>
  <phoneticPr fontId="6" type="noConversion"/>
  <pageMargins left="0.75" right="0.75" top="1" bottom="1" header="0.5" footer="0.5"/>
  <pageSetup orientation="portrait" r:id="rId37"/>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sheetPr>
  <dimension ref="A1:I29"/>
  <sheetViews>
    <sheetView showGridLines="0" view="pageBreakPreview" zoomScaleNormal="100" zoomScaleSheetLayoutView="100" workbookViewId="0">
      <selection activeCell="C18" sqref="C18"/>
    </sheetView>
  </sheetViews>
  <sheetFormatPr defaultColWidth="9.140625" defaultRowHeight="16.5"/>
  <cols>
    <col min="1" max="1" width="12.140625" style="30" customWidth="1"/>
    <col min="2" max="2" width="27.28515625" style="30" customWidth="1"/>
    <col min="3" max="3" width="20.42578125" style="30" customWidth="1"/>
    <col min="4" max="4" width="18.85546875" style="30" customWidth="1"/>
    <col min="5" max="5" width="20" style="30" customWidth="1"/>
    <col min="6" max="7" width="9.140625" style="25"/>
    <col min="8" max="8" width="0" style="25" hidden="1" customWidth="1"/>
    <col min="9" max="16384" width="9.140625" style="26"/>
  </cols>
  <sheetData>
    <row r="1" spans="1:9">
      <c r="A1" s="22" t="str">
        <f>Basic!A3&amp;Basic!B3</f>
        <v>Specification No. :CC/NT/W-TW/DOM/A04/25/06315</v>
      </c>
      <c r="B1" s="23"/>
      <c r="C1" s="23"/>
      <c r="D1" s="23"/>
      <c r="E1" s="24" t="str">
        <f>"Attachment-5 "</f>
        <v xml:space="preserve">Attachment-5 </v>
      </c>
    </row>
    <row r="2" spans="1:9" ht="8.1" customHeight="1"/>
    <row r="3" spans="1:9" ht="93" customHeight="1">
      <c r="A3" s="758" t="str">
        <f>'Attach 3(JV)'!A3</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27"/>
      <c r="G3" s="28"/>
      <c r="H3" s="27"/>
    </row>
    <row r="4" spans="1:9" ht="3" customHeight="1">
      <c r="A4" s="29"/>
      <c r="H4" s="31"/>
      <c r="I4" s="10"/>
    </row>
    <row r="5" spans="1:9" ht="20.100000000000001" customHeight="1">
      <c r="A5" s="759" t="s">
        <v>710</v>
      </c>
      <c r="B5" s="759"/>
      <c r="C5" s="759"/>
      <c r="D5" s="759"/>
      <c r="E5" s="759"/>
      <c r="F5" s="32"/>
      <c r="H5" s="31"/>
      <c r="I5" s="10"/>
    </row>
    <row r="6" spans="1:9" ht="8.1" customHeight="1">
      <c r="A6" s="33"/>
      <c r="H6" s="31"/>
      <c r="I6" s="10"/>
    </row>
    <row r="7" spans="1:9" ht="20.100000000000001" customHeight="1">
      <c r="A7" s="34" t="str">
        <f>'Attach 3(JV)'!A7</f>
        <v>Bidder’s Name and Address :</v>
      </c>
      <c r="B7" s="33"/>
      <c r="C7" s="33"/>
      <c r="D7" s="14" t="str">
        <f>'Attach 3(JV)'!E7</f>
        <v>To:</v>
      </c>
      <c r="H7" s="31"/>
      <c r="I7" s="10"/>
    </row>
    <row r="8" spans="1:9" ht="36" customHeight="1">
      <c r="A8" s="757" t="str">
        <f>'Attach 3(JV)'!A8</f>
        <v/>
      </c>
      <c r="B8" s="757"/>
      <c r="C8" s="757"/>
      <c r="D8" s="11" t="str">
        <f>'Attach 3(JV)'!E8</f>
        <v>Contract Services</v>
      </c>
      <c r="H8" s="31"/>
      <c r="I8" s="10"/>
    </row>
    <row r="9" spans="1:9" ht="20.100000000000001" customHeight="1">
      <c r="A9" s="12" t="s">
        <v>356</v>
      </c>
      <c r="B9" s="761" t="str">
        <f>'Attach 3(JV)'!B9</f>
        <v/>
      </c>
      <c r="C9" s="761"/>
      <c r="D9" s="11" t="str">
        <f>'Attach 3(JV)'!E9</f>
        <v>Power Grid Corporation of India Ltd.,</v>
      </c>
      <c r="H9" s="31"/>
      <c r="I9" s="10"/>
    </row>
    <row r="10" spans="1:9" ht="20.100000000000001" customHeight="1">
      <c r="A10" s="12" t="s">
        <v>358</v>
      </c>
      <c r="B10" s="761" t="str">
        <f>'Attach 3(JV)'!B10</f>
        <v/>
      </c>
      <c r="C10" s="761"/>
      <c r="D10" s="11" t="str">
        <f>'Attach 3(JV)'!E10</f>
        <v>"Saudamini", Plot No. 2, Sector 29</v>
      </c>
      <c r="H10" s="31"/>
      <c r="I10" s="10"/>
    </row>
    <row r="11" spans="1:9" ht="20.100000000000001" customHeight="1">
      <c r="B11" s="761" t="str">
        <f>'Attach 3(JV)'!B11</f>
        <v/>
      </c>
      <c r="C11" s="761"/>
      <c r="D11" s="11" t="str">
        <f>'Attach 3(JV)'!E11</f>
        <v>Gurgaon (Haryana) - 122001</v>
      </c>
    </row>
    <row r="12" spans="1:9" ht="9.75" customHeight="1">
      <c r="A12" s="33"/>
      <c r="B12" s="761" t="str">
        <f>'Attach 3(JV)'!B12</f>
        <v/>
      </c>
      <c r="C12" s="761"/>
      <c r="D12" s="11"/>
    </row>
    <row r="13" spans="1:9" ht="21" customHeight="1">
      <c r="A13" s="33"/>
      <c r="B13" s="273"/>
      <c r="C13" s="273"/>
      <c r="D13" s="11"/>
    </row>
    <row r="14" spans="1:9" ht="17.25" customHeight="1">
      <c r="A14" s="307" t="s">
        <v>350</v>
      </c>
      <c r="B14" s="307"/>
      <c r="C14" s="307"/>
      <c r="D14" s="307"/>
      <c r="E14" s="307"/>
    </row>
    <row r="15" spans="1:9" ht="54" customHeight="1">
      <c r="A15" s="1222" t="s">
        <v>508</v>
      </c>
      <c r="B15" s="1222"/>
      <c r="C15" s="1222"/>
      <c r="D15" s="1222"/>
      <c r="E15" s="1222"/>
    </row>
    <row r="16" spans="1:9" ht="37.5" customHeight="1">
      <c r="A16" s="1223" t="s">
        <v>354</v>
      </c>
      <c r="B16" s="1223" t="s">
        <v>372</v>
      </c>
      <c r="C16" s="1223">
        <v>1854</v>
      </c>
      <c r="D16" s="1225" t="s">
        <v>375</v>
      </c>
      <c r="E16" s="1226"/>
    </row>
    <row r="17" spans="1:8" ht="38.25" customHeight="1">
      <c r="A17" s="1224"/>
      <c r="B17" s="1224"/>
      <c r="C17" s="1224"/>
      <c r="D17" s="338" t="s">
        <v>376</v>
      </c>
      <c r="E17" s="338" t="s">
        <v>105</v>
      </c>
    </row>
    <row r="18" spans="1:8" ht="26.25" customHeight="1">
      <c r="A18" s="339">
        <v>1</v>
      </c>
      <c r="B18" s="340"/>
      <c r="C18" s="340"/>
      <c r="D18" s="340"/>
      <c r="E18" s="340"/>
    </row>
    <row r="19" spans="1:8" ht="25.5" customHeight="1">
      <c r="A19" s="341">
        <v>2</v>
      </c>
      <c r="B19" s="342"/>
      <c r="C19" s="342"/>
      <c r="D19" s="342"/>
      <c r="E19" s="342"/>
    </row>
    <row r="20" spans="1:8" ht="26.25" customHeight="1">
      <c r="A20" s="341">
        <v>3</v>
      </c>
      <c r="B20" s="342"/>
      <c r="C20" s="342"/>
      <c r="D20" s="342"/>
      <c r="E20" s="342"/>
      <c r="H20" s="25" t="b">
        <v>1</v>
      </c>
    </row>
    <row r="21" spans="1:8" ht="27" customHeight="1">
      <c r="A21" s="341">
        <v>4</v>
      </c>
      <c r="B21" s="342"/>
      <c r="C21" s="342"/>
      <c r="D21" s="342"/>
      <c r="E21" s="342"/>
    </row>
    <row r="22" spans="1:8" ht="43.5" customHeight="1">
      <c r="A22" s="343">
        <v>5</v>
      </c>
      <c r="B22" s="344"/>
      <c r="C22" s="344"/>
      <c r="D22" s="344"/>
      <c r="E22" s="344"/>
    </row>
    <row r="23" spans="1:8" ht="27.75" customHeight="1">
      <c r="A23" s="1216" t="s">
        <v>580</v>
      </c>
      <c r="B23" s="1217"/>
      <c r="C23" s="1217"/>
      <c r="D23" s="1217"/>
      <c r="E23" s="1218"/>
    </row>
    <row r="24" spans="1:8" ht="9.75" customHeight="1">
      <c r="A24" s="1219"/>
      <c r="B24" s="1220"/>
      <c r="C24" s="1220"/>
      <c r="D24" s="1220"/>
      <c r="E24" s="1221"/>
    </row>
    <row r="25" spans="1:8">
      <c r="A25" s="186"/>
      <c r="B25" s="186"/>
      <c r="C25" s="186"/>
      <c r="D25" s="186"/>
      <c r="E25" s="186"/>
      <c r="F25" s="35"/>
      <c r="G25" s="35"/>
      <c r="H25" s="35"/>
    </row>
    <row r="26" spans="1:8" ht="11.25" customHeight="1">
      <c r="C26" s="38"/>
      <c r="F26" s="35"/>
      <c r="G26" s="35"/>
      <c r="H26" s="35"/>
    </row>
    <row r="27" spans="1:8" ht="15.95" customHeight="1">
      <c r="A27" s="37" t="s">
        <v>6</v>
      </c>
      <c r="B27" s="77" t="str">
        <f>'Attach 3(JV)'!B24</f>
        <v/>
      </c>
      <c r="C27" s="38" t="s">
        <v>4</v>
      </c>
      <c r="D27" s="272" t="str">
        <f>'Attach 3(JV)'!E24</f>
        <v/>
      </c>
    </row>
    <row r="28" spans="1:8" ht="15.95" customHeight="1">
      <c r="A28" s="37" t="s">
        <v>7</v>
      </c>
      <c r="B28" s="272" t="str">
        <f>'Attach 3(JV)'!B25</f>
        <v/>
      </c>
      <c r="C28" s="38" t="s">
        <v>5</v>
      </c>
      <c r="D28" s="272" t="str">
        <f>'Attach 3(JV)'!E25</f>
        <v/>
      </c>
    </row>
    <row r="29" spans="1:8" ht="15.95" customHeight="1">
      <c r="A29" s="26"/>
      <c r="B29" s="26"/>
      <c r="C29" s="38"/>
      <c r="D29" s="26"/>
      <c r="E29" s="26"/>
    </row>
  </sheetData>
  <sheetProtection algorithmName="SHA-512" hashValue="/BjTKuyeKToBS1x17XKA4ZbOBp+KJJQ5QwYBtMHh7+E0GlyEo+q+rgcwG/m2o8MfLFX2q9if0Eh9UqPZSpLQBA==" saltValue="XOZfh9Rs2I5tCSTgk0g8zA==" spinCount="100000" sheet="1" formatColumns="0" formatRows="0" selectLockedCells="1"/>
  <customSheetViews>
    <customSheetView guid="{7518E083-431A-45D0-A3DD-DF0866826B90}" showPageBreaks="1" showGridLines="0" printArea="1" hiddenColumns="1" view="pageBreakPreview" topLeftCell="A10">
      <selection activeCell="B18" sqref="B18"/>
      <pageMargins left="0.75" right="0.46" top="0.4" bottom="0.47" header="0.26" footer="0.28999999999999998"/>
      <pageSetup scale="89" orientation="portrait" r:id="rId1"/>
      <headerFooter alignWithMargins="0">
        <oddFooter>&amp;R&amp;"Book Antiqua,Bold"&amp;8 Page &amp;P of &amp;N</oddFooter>
      </headerFooter>
    </customSheetView>
    <customSheetView guid="{CD28740F-9825-447C-B887-B18F0232D126}" showPageBreaks="1" showGridLines="0" printArea="1" hiddenColumns="1" view="pageBreakPreview">
      <selection activeCell="B18" sqref="B18"/>
      <pageMargins left="0.75" right="0.46" top="0.4" bottom="0.47" header="0.26" footer="0.28999999999999998"/>
      <pageSetup scale="89" orientation="portrait" r:id="rId2"/>
      <headerFooter alignWithMargins="0">
        <oddFooter>&amp;R&amp;"Book Antiqua,Bold"&amp;8 Page &amp;P of &amp;N</oddFooter>
      </headerFooter>
    </customSheetView>
    <customSheetView guid="{012A8702-091E-4FD1-8E26-12B65B8B3B8C}" showPageBreaks="1" showGridLines="0" printArea="1" hiddenColumns="1" view="pageBreakPreview" topLeftCell="A4">
      <selection activeCell="D21" sqref="D21"/>
      <pageMargins left="0.75" right="0.46" top="0.4" bottom="0.47" header="0.26" footer="0.28999999999999998"/>
      <pageSetup scale="89" orientation="portrait" r:id="rId3"/>
      <headerFooter alignWithMargins="0">
        <oddFooter>&amp;R&amp;"Book Antiqua,Bold"&amp;8 Page &amp;P of &amp;N</oddFooter>
      </headerFooter>
    </customSheetView>
    <customSheetView guid="{0D490C87-B003-4943-9825-ACE0B8E7CC06}" showPageBreaks="1" showGridLines="0" printArea="1" hiddenColumns="1" view="pageBreakPreview" topLeftCell="A7">
      <selection activeCell="B18" sqref="B18"/>
      <pageMargins left="0.75" right="0.46" top="0.4" bottom="0.47" header="0.26" footer="0.28999999999999998"/>
      <pageSetup scale="89" orientation="portrait" r:id="rId4"/>
      <headerFooter alignWithMargins="0">
        <oddFooter>&amp;R&amp;"Book Antiqua,Bold"&amp;8 Page &amp;P of &amp;N</oddFooter>
      </headerFooter>
    </customSheetView>
    <customSheetView guid="{4D67A8FB-66CE-4EFD-8932-C754BE25ED43}" showPageBreaks="1" showGridLines="0" printArea="1" hiddenColumns="1" view="pageBreakPreview">
      <selection activeCell="B18" sqref="B18"/>
      <pageMargins left="0.75" right="0.46" top="0.4" bottom="0.47" header="0.26" footer="0.28999999999999998"/>
      <pageSetup scale="89" orientation="portrait" r:id="rId5"/>
      <headerFooter alignWithMargins="0">
        <oddFooter>&amp;R&amp;"Book Antiqua,Bold"&amp;8 Page &amp;P of &amp;N</oddFooter>
      </headerFooter>
    </customSheetView>
    <customSheetView guid="{B07CB001-8FAF-40AD-8AD5-A65A64B33B35}" showPageBreaks="1" showGridLines="0" printArea="1" hiddenColumns="1" view="pageBreakPreview">
      <selection activeCell="B18" sqref="B18"/>
      <pageMargins left="0.75" right="0.46" top="0.4" bottom="0.47" header="0.26" footer="0.28999999999999998"/>
      <pageSetup scale="89" orientation="portrait" r:id="rId6"/>
      <headerFooter alignWithMargins="0">
        <oddFooter>&amp;R&amp;"Book Antiqua,Bold"&amp;8 Page &amp;P of &amp;N</oddFooter>
      </headerFooter>
    </customSheetView>
    <customSheetView guid="{8CF338B0-8CA3-4AF4-816D-CB7A6D8E33BC}" showPageBreaks="1" showGridLines="0" printArea="1" hiddenRows="1" hiddenColumns="1" view="pageBreakPreview" topLeftCell="A23">
      <selection activeCell="B18" sqref="B18"/>
      <pageMargins left="0.75" right="0.46" top="0.4" bottom="0.47" header="0.26" footer="0.28999999999999998"/>
      <pageSetup scale="89" orientation="portrait" r:id="rId7"/>
      <headerFooter alignWithMargins="0">
        <oddFooter>&amp;R&amp;"Book Antiqua,Bold"&amp;8 Page &amp;P of &amp;N</oddFooter>
      </headerFooter>
    </customSheetView>
    <customSheetView guid="{D05C69EC-C4A6-4AED-AFBA-A3044FD4B3FB}" showPageBreaks="1" showGridLines="0" printArea="1" hiddenRows="1" hiddenColumns="1" view="pageBreakPreview" topLeftCell="A8">
      <selection activeCell="B18" sqref="B18"/>
      <pageMargins left="0.75" right="0.46" top="0.4" bottom="0.47" header="0.26" footer="0.28999999999999998"/>
      <pageSetup scale="89" orientation="portrait" r:id="rId8"/>
      <headerFooter alignWithMargins="0">
        <oddFooter>&amp;R&amp;"Book Antiqua,Bold"&amp;8 Page &amp;P of &amp;N</oddFooter>
      </headerFooter>
    </customSheetView>
    <customSheetView guid="{BE615921-12B2-47E1-81BB-292B559B4C46}" showPageBreaks="1" showGridLines="0" printArea="1" hiddenRows="1" hiddenColumns="1" view="pageBreakPreview">
      <selection activeCell="D19" sqref="D19"/>
      <pageMargins left="0.75" right="0.46" top="0.4" bottom="0.47" header="0.26" footer="0.28999999999999998"/>
      <pageSetup scale="89" orientation="portrait" r:id="rId9"/>
      <headerFooter alignWithMargins="0">
        <oddFooter>&amp;R&amp;"Book Antiqua,Bold"&amp;8 Page &amp;P of &amp;N</oddFooter>
      </headerFooter>
    </customSheetView>
    <customSheetView guid="{13A93EBF-985A-49FD-9FE0-DC75D238EC8C}" showPageBreaks="1" showGridLines="0" printArea="1" hiddenRows="1" hiddenColumns="1" view="pageBreakPreview">
      <selection activeCell="B18" sqref="B18:E22"/>
      <pageMargins left="0.75" right="0.46" top="0.4" bottom="0.47" header="0.26" footer="0.28999999999999998"/>
      <pageSetup scale="89" orientation="portrait" r:id="rId10"/>
      <headerFooter alignWithMargins="0">
        <oddFooter>&amp;R&amp;"Book Antiqua,Bold"&amp;8 Page &amp;P of &amp;N</oddFooter>
      </headerFooter>
    </customSheetView>
    <customSheetView guid="{1E2D7167-D6B7-4690-9A83-BF768C4223A4}" showPageBreaks="1" showGridLines="0" printArea="1" hiddenRows="1" hiddenColumns="1" view="pageBreakPreview" topLeftCell="A11">
      <selection activeCell="C30" sqref="C30"/>
      <pageMargins left="0.75" right="0.46" top="0.4" bottom="0.47" header="0.26" footer="0.28999999999999998"/>
      <pageSetup scale="89" orientation="portrait" r:id="rId11"/>
      <headerFooter alignWithMargins="0">
        <oddFooter>&amp;R&amp;"Book Antiqua,Bold"&amp;8 Page &amp;P of &amp;N</oddFooter>
      </headerFooter>
    </customSheetView>
    <customSheetView guid="{7A88FC7A-7690-48AB-B789-172043AFADC8}" showPageBreaks="1" showGridLines="0" printArea="1" hiddenRows="1" hiddenColumns="1" view="pageBreakPreview" topLeftCell="A20">
      <selection activeCell="B18" sqref="B18"/>
      <pageMargins left="0.75" right="0.46" top="0.4" bottom="0.47" header="0.26" footer="0.28999999999999998"/>
      <pageSetup scale="89" orientation="portrait" r:id="rId12"/>
      <headerFooter alignWithMargins="0">
        <oddFooter>&amp;R&amp;"Book Antiqua,Bold"&amp;8 Page &amp;P of &amp;N</oddFooter>
      </headerFooter>
    </customSheetView>
    <customSheetView guid="{CB7CD015-9A92-451A-BEF4-2BC98E3768DD}" showPageBreaks="1" showGridLines="0" printArea="1" hiddenRows="1" hiddenColumns="1" view="pageBreakPreview" topLeftCell="A24">
      <selection activeCell="B29" sqref="B29"/>
      <pageMargins left="0.75" right="0.46" top="0.4" bottom="0.47" header="0.26" footer="0.28999999999999998"/>
      <pageSetup scale="95" orientation="portrait" r:id="rId13"/>
      <headerFooter alignWithMargins="0">
        <oddFooter>&amp;R&amp;"Book Antiqua,Bold"&amp;8 Page &amp;P of &amp;N</oddFooter>
      </headerFooter>
    </customSheetView>
    <customSheetView guid="{44C1C443-3199-4288-884A-D16AF7B2CD69}" showPageBreaks="1" showGridLines="0" printArea="1" hiddenRows="1" hiddenColumns="1" view="pageBreakPreview" topLeftCell="A16">
      <selection activeCell="B29" sqref="B29"/>
      <pageMargins left="0.75" right="0.46" top="0.4" bottom="0.47" header="0.26" footer="0.28999999999999998"/>
      <pageSetup scale="95" orientation="portrait" r:id="rId14"/>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11">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1"/>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5"/>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82C64B11-1F50-45B5-B7BB-9F1DC733C833}" showPageBreaks="1" showGridLines="0" printArea="1" hiddenRows="1" hiddenColumns="1" view="pageBreakPreview" topLeftCell="A17">
      <selection activeCell="C22" sqref="C22"/>
      <pageMargins left="0.75" right="0.46" top="0.4" bottom="0.47" header="0.26" footer="0.28999999999999998"/>
      <pageSetup scale="95" orientation="portrait" r:id="rId27"/>
      <headerFooter alignWithMargins="0">
        <oddFooter>&amp;R&amp;"Book Antiqua,Bold"&amp;8 Page &amp;P of &amp;N</oddFooter>
      </headerFooter>
    </customSheetView>
    <customSheetView guid="{CFBF18EC-8277-4311-991B-395AF21BB33B}" showPageBreaks="1" showGridLines="0" printArea="1" hiddenRows="1" hiddenColumns="1" view="pageBreakPreview" topLeftCell="A11">
      <selection activeCell="C30" sqref="C30"/>
      <pageMargins left="0.75" right="0.46" top="0.4" bottom="0.47" header="0.26" footer="0.28999999999999998"/>
      <pageSetup scale="89" orientation="portrait" r:id="rId28"/>
      <headerFooter alignWithMargins="0">
        <oddFooter>&amp;R&amp;"Book Antiqua,Bold"&amp;8 Page &amp;P of &amp;N</oddFooter>
      </headerFooter>
    </customSheetView>
    <customSheetView guid="{AA750348-930C-43DE-ADD0-8D60980F5013}" showPageBreaks="1" showGridLines="0" printArea="1" hiddenRows="1" hiddenColumns="1" view="pageBreakPreview" topLeftCell="A11">
      <selection activeCell="C30" sqref="C30"/>
      <pageMargins left="0.75" right="0.46" top="0.4" bottom="0.47" header="0.26" footer="0.28999999999999998"/>
      <pageSetup scale="89" orientation="portrait" r:id="rId29"/>
      <headerFooter alignWithMargins="0">
        <oddFooter>&amp;R&amp;"Book Antiqua,Bold"&amp;8 Page &amp;P of &amp;N</oddFooter>
      </headerFooter>
    </customSheetView>
    <customSheetView guid="{14C32814-5A59-4863-9FB1-822FBB75D7D1}" showPageBreaks="1" showGridLines="0" printArea="1" hiddenRows="1" hiddenColumns="1" view="pageBreakPreview" topLeftCell="A7">
      <selection activeCell="B29" sqref="B29"/>
      <pageMargins left="0.75" right="0.46" top="0.4" bottom="0.47" header="0.26" footer="0.28999999999999998"/>
      <pageSetup scale="89" orientation="portrait" r:id="rId30"/>
      <headerFooter alignWithMargins="0">
        <oddFooter>&amp;R&amp;"Book Antiqua,Bold"&amp;8 Page &amp;P of &amp;N</oddFooter>
      </headerFooter>
    </customSheetView>
    <customSheetView guid="{1F125E51-1799-42D0-B41E-DC039BB17D59}" showPageBreaks="1" showGridLines="0" printArea="1" hiddenRows="1" hiddenColumns="1" view="pageBreakPreview" topLeftCell="A8">
      <selection activeCell="B18" sqref="B18"/>
      <pageMargins left="0.75" right="0.46" top="0.4" bottom="0.47" header="0.26" footer="0.28999999999999998"/>
      <pageSetup scale="89" orientation="portrait" r:id="rId31"/>
      <headerFooter alignWithMargins="0">
        <oddFooter>&amp;R&amp;"Book Antiqua,Bold"&amp;8 Page &amp;P of &amp;N</oddFooter>
      </headerFooter>
    </customSheetView>
    <customSheetView guid="{77353208-2D17-4D2E-ADE3-4F168F350B73}" showPageBreaks="1" showGridLines="0" printArea="1" hiddenColumns="1" view="pageBreakPreview">
      <selection activeCell="B18" sqref="B18"/>
      <pageMargins left="0.75" right="0.46" top="0.4" bottom="0.47" header="0.26" footer="0.28999999999999998"/>
      <pageSetup scale="89" orientation="portrait" r:id="rId32"/>
      <headerFooter alignWithMargins="0">
        <oddFooter>&amp;R&amp;"Book Antiqua,Bold"&amp;8 Page &amp;P of &amp;N</oddFooter>
      </headerFooter>
    </customSheetView>
    <customSheetView guid="{010B040B-83D1-42E5-9354-A9BE9113BDAC}" showPageBreaks="1" showGridLines="0" printArea="1" hiddenColumns="1" view="pageBreakPreview" topLeftCell="A4">
      <selection activeCell="D21" sqref="D21"/>
      <pageMargins left="0.75" right="0.46" top="0.4" bottom="0.47" header="0.26" footer="0.28999999999999998"/>
      <pageSetup scale="89" orientation="portrait" r:id="rId33"/>
      <headerFooter alignWithMargins="0">
        <oddFooter>&amp;R&amp;"Book Antiqua,Bold"&amp;8 Page &amp;P of &amp;N</oddFooter>
      </headerFooter>
    </customSheetView>
    <customSheetView guid="{FC200EB0-6614-47DB-96CE-7610471486D9}" showPageBreaks="1" showGridLines="0" printArea="1" hiddenColumns="1" view="pageBreakPreview" topLeftCell="A10">
      <selection activeCell="B18" sqref="B18"/>
      <pageMargins left="0.75" right="0.46" top="0.4" bottom="0.47" header="0.26" footer="0.28999999999999998"/>
      <pageSetup scale="89" orientation="portrait" r:id="rId34"/>
      <headerFooter alignWithMargins="0">
        <oddFooter>&amp;R&amp;"Book Antiqua,Bold"&amp;8 Page &amp;P of &amp;N</oddFooter>
      </headerFooter>
    </customSheetView>
    <customSheetView guid="{35C772BD-8F05-4A18-BEC8-6AF744E22539}" showPageBreaks="1" showGridLines="0" printArea="1" hiddenColumns="1" view="pageBreakPreview">
      <selection activeCell="B18" sqref="B18"/>
      <pageMargins left="0.75" right="0.46" top="0.4" bottom="0.47" header="0.26" footer="0.28999999999999998"/>
      <pageSetup scale="89" orientation="portrait" r:id="rId35"/>
      <headerFooter alignWithMargins="0">
        <oddFooter>&amp;R&amp;"Book Antiqua,Bold"&amp;8 Page &amp;P of &amp;N</oddFooter>
      </headerFooter>
    </customSheetView>
    <customSheetView guid="{FADCBE67-C557-4BB1-9129-D4D2EFCC4742}" showPageBreaks="1" showGridLines="0" printArea="1" hiddenColumns="1" view="pageBreakPreview" topLeftCell="A10">
      <selection activeCell="B18" sqref="B18"/>
      <pageMargins left="0.75" right="0.46" top="0.4" bottom="0.47" header="0.26" footer="0.28999999999999998"/>
      <pageSetup scale="89" orientation="portrait" r:id="rId36"/>
      <headerFooter alignWithMargins="0">
        <oddFooter>&amp;R&amp;"Book Antiqua,Bold"&amp;8 Page &amp;P of &amp;N</oddFooter>
      </headerFooter>
    </customSheetView>
  </customSheetViews>
  <mergeCells count="13">
    <mergeCell ref="A23:E24"/>
    <mergeCell ref="A15:E15"/>
    <mergeCell ref="A16:A17"/>
    <mergeCell ref="B16:B17"/>
    <mergeCell ref="C16:C17"/>
    <mergeCell ref="D16:E16"/>
    <mergeCell ref="B11:C11"/>
    <mergeCell ref="B12:C12"/>
    <mergeCell ref="A3:E3"/>
    <mergeCell ref="A5:E5"/>
    <mergeCell ref="B9:C9"/>
    <mergeCell ref="B10:C10"/>
    <mergeCell ref="A8:C8"/>
  </mergeCells>
  <phoneticPr fontId="6" type="noConversion"/>
  <pageMargins left="0.75" right="0.46" top="0.4" bottom="0.47" header="0.26" footer="0.28999999999999998"/>
  <pageSetup scale="89" orientation="portrait" r:id="rId37"/>
  <headerFooter alignWithMargins="0">
    <oddFooter>&amp;R&amp;"Book Antiqua,Bold"&amp;8 Page &amp;P of &amp;N</oddFooter>
  </headerFooter>
  <drawing r:id="rId38"/>
  <legacyDrawing r:id="rId39"/>
  <mc:AlternateContent xmlns:mc="http://schemas.openxmlformats.org/markup-compatibility/2006">
    <mc:Choice Requires="x14">
      <controls>
        <mc:AlternateContent xmlns:mc="http://schemas.openxmlformats.org/markup-compatibility/2006">
          <mc:Choice Requires="x14">
            <control shapeId="9235" r:id="rId40" name="Check Box 19">
              <controlPr defaultSize="0" print="0" autoFill="0" autoLine="0" autoPict="0">
                <anchor moveWithCells="1">
                  <from>
                    <xdr:col>4</xdr:col>
                    <xdr:colOff>914400</xdr:colOff>
                    <xdr:row>24</xdr:row>
                    <xdr:rowOff>0</xdr:rowOff>
                  </from>
                  <to>
                    <xdr:col>4</xdr:col>
                    <xdr:colOff>1219200</xdr:colOff>
                    <xdr:row>25</xdr:row>
                    <xdr:rowOff>133350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E29"/>
  <sheetViews>
    <sheetView view="pageBreakPreview" topLeftCell="A7" zoomScaleNormal="100" zoomScaleSheetLayoutView="100" workbookViewId="0">
      <selection activeCell="B17" sqref="B17"/>
    </sheetView>
  </sheetViews>
  <sheetFormatPr defaultRowHeight="13.5"/>
  <cols>
    <col min="1" max="1" width="16.7109375" customWidth="1"/>
    <col min="2" max="2" width="17.85546875" customWidth="1"/>
    <col min="3" max="3" width="23.85546875" customWidth="1"/>
    <col min="4" max="4" width="23.28515625" customWidth="1"/>
    <col min="5" max="5" width="23" customWidth="1"/>
    <col min="6" max="6" width="9.85546875" customWidth="1"/>
  </cols>
  <sheetData>
    <row r="1" spans="1:5" ht="16.5">
      <c r="A1" s="96" t="str">
        <f>Basic!A3&amp;Basic!B3</f>
        <v>Specification No. :CC/NT/W-TW/DOM/A04/25/06315</v>
      </c>
      <c r="B1" s="347"/>
      <c r="C1" s="347"/>
      <c r="D1" s="347"/>
      <c r="E1" s="348" t="s">
        <v>512</v>
      </c>
    </row>
    <row r="2" spans="1:5" ht="15.75">
      <c r="A2" s="349"/>
      <c r="B2" s="315"/>
      <c r="C2" s="315"/>
      <c r="D2" s="315"/>
      <c r="E2" s="350"/>
    </row>
    <row r="3" spans="1:5" ht="79.5" customHeight="1">
      <c r="A3" s="758" t="str">
        <f>'Attach 3(JV)'!A3</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row>
    <row r="4" spans="1:5" ht="36.75" customHeight="1">
      <c r="A4" s="1228" t="s">
        <v>60</v>
      </c>
      <c r="B4" s="1229"/>
      <c r="C4" s="1229"/>
      <c r="D4" s="1229"/>
      <c r="E4" s="1230"/>
    </row>
    <row r="5" spans="1:5" ht="15.75" customHeight="1">
      <c r="A5" s="351"/>
      <c r="B5" s="315"/>
      <c r="C5" s="315"/>
      <c r="D5" s="315"/>
      <c r="E5" s="350"/>
    </row>
    <row r="6" spans="1:5" ht="16.5">
      <c r="A6" s="352" t="str">
        <f>'Attach 3(JV)'!A7</f>
        <v>Bidder’s Name and Address :</v>
      </c>
      <c r="B6" s="33"/>
      <c r="C6" s="33"/>
      <c r="D6" s="14" t="str">
        <f>'Attach 3(JV)'!E7</f>
        <v>To:</v>
      </c>
      <c r="E6" s="300"/>
    </row>
    <row r="7" spans="1:5" ht="16.5">
      <c r="A7" s="1227" t="str">
        <f>'Attach 3(JV)'!A8</f>
        <v/>
      </c>
      <c r="B7" s="757"/>
      <c r="C7" s="757"/>
      <c r="D7" s="11" t="str">
        <f>'Attach 3(JV)'!E8</f>
        <v>Contract Services</v>
      </c>
      <c r="E7" s="300"/>
    </row>
    <row r="8" spans="1:5" ht="16.5">
      <c r="A8" s="353" t="s">
        <v>356</v>
      </c>
      <c r="B8" s="761" t="str">
        <f>'Attach 3(JV)'!B9</f>
        <v/>
      </c>
      <c r="C8" s="761"/>
      <c r="D8" s="11" t="str">
        <f>'Attach 3(JV)'!E9</f>
        <v>Power Grid Corporation of India Ltd.,</v>
      </c>
      <c r="E8" s="300"/>
    </row>
    <row r="9" spans="1:5" ht="16.5">
      <c r="A9" s="353" t="s">
        <v>358</v>
      </c>
      <c r="B9" s="761" t="str">
        <f>'Attach 3(JV)'!B10</f>
        <v/>
      </c>
      <c r="C9" s="761"/>
      <c r="D9" s="11" t="str">
        <f>'Attach 3(JV)'!E10</f>
        <v>"Saudamini", Plot No. 2, Sector 29</v>
      </c>
      <c r="E9" s="300"/>
    </row>
    <row r="10" spans="1:5" ht="16.5">
      <c r="A10" s="354"/>
      <c r="B10" s="761" t="str">
        <f>'Attach 3(JV)'!B11</f>
        <v/>
      </c>
      <c r="C10" s="761"/>
      <c r="D10" s="11"/>
      <c r="E10" s="300"/>
    </row>
    <row r="11" spans="1:5" ht="16.5">
      <c r="A11" s="355"/>
      <c r="B11" s="761" t="str">
        <f>'Attach 3(JV)'!B12</f>
        <v/>
      </c>
      <c r="C11" s="761"/>
      <c r="D11" s="11"/>
      <c r="E11" s="300"/>
    </row>
    <row r="12" spans="1:5" ht="16.5">
      <c r="A12" s="355"/>
      <c r="B12" s="273"/>
      <c r="C12" s="273"/>
      <c r="D12" s="11"/>
      <c r="E12" s="300"/>
    </row>
    <row r="13" spans="1:5" ht="15.75">
      <c r="A13" s="349" t="s">
        <v>350</v>
      </c>
      <c r="B13" s="315"/>
      <c r="C13" s="315"/>
      <c r="D13" s="315"/>
      <c r="E13" s="350"/>
    </row>
    <row r="14" spans="1:5" ht="74.25" customHeight="1">
      <c r="A14" s="1232" t="s">
        <v>509</v>
      </c>
      <c r="B14" s="1233"/>
      <c r="C14" s="1233"/>
      <c r="D14" s="1233"/>
      <c r="E14" s="1234"/>
    </row>
    <row r="15" spans="1:5" ht="16.5" customHeight="1">
      <c r="A15" s="1235" t="s">
        <v>354</v>
      </c>
      <c r="B15" s="1236" t="s">
        <v>372</v>
      </c>
      <c r="C15" s="1236" t="s">
        <v>374</v>
      </c>
      <c r="D15" s="811">
        <v>1</v>
      </c>
      <c r="E15" s="811"/>
    </row>
    <row r="16" spans="1:5" ht="49.5">
      <c r="A16" s="1235"/>
      <c r="B16" s="1236"/>
      <c r="C16" s="1236"/>
      <c r="D16" s="345" t="s">
        <v>510</v>
      </c>
      <c r="E16" s="345" t="s">
        <v>511</v>
      </c>
    </row>
    <row r="17" spans="1:5" ht="29.25" customHeight="1">
      <c r="A17" s="577">
        <v>1</v>
      </c>
      <c r="B17" s="578"/>
      <c r="C17" s="578"/>
      <c r="D17" s="578"/>
      <c r="E17" s="578"/>
    </row>
    <row r="18" spans="1:5" ht="29.25" customHeight="1">
      <c r="A18" s="577">
        <v>2</v>
      </c>
      <c r="B18" s="578"/>
      <c r="C18" s="578"/>
      <c r="D18" s="578"/>
      <c r="E18" s="578"/>
    </row>
    <row r="19" spans="1:5" ht="29.25" customHeight="1">
      <c r="A19" s="577">
        <v>3</v>
      </c>
      <c r="B19" s="578"/>
      <c r="C19" s="578"/>
      <c r="D19" s="578"/>
      <c r="E19" s="578"/>
    </row>
    <row r="20" spans="1:5" ht="29.25" customHeight="1">
      <c r="A20" s="577">
        <v>4</v>
      </c>
      <c r="B20" s="578"/>
      <c r="C20" s="578"/>
      <c r="D20" s="578"/>
      <c r="E20" s="578"/>
    </row>
    <row r="21" spans="1:5" ht="29.25" customHeight="1">
      <c r="A21" s="577">
        <v>5</v>
      </c>
      <c r="B21" s="578"/>
      <c r="C21" s="578"/>
      <c r="D21" s="578"/>
      <c r="E21" s="578"/>
    </row>
    <row r="22" spans="1:5" ht="113.25" customHeight="1">
      <c r="A22" s="799" t="s">
        <v>722</v>
      </c>
      <c r="B22" s="1231"/>
      <c r="C22" s="1231"/>
      <c r="D22" s="1231"/>
      <c r="E22" s="800"/>
    </row>
    <row r="23" spans="1:5" ht="16.5" customHeight="1">
      <c r="A23" s="349"/>
      <c r="B23" s="315"/>
      <c r="C23" s="356"/>
      <c r="D23" s="315"/>
      <c r="E23" s="350"/>
    </row>
    <row r="24" spans="1:5" ht="16.5" customHeight="1">
      <c r="A24" s="357" t="s">
        <v>6</v>
      </c>
      <c r="B24" s="77" t="str">
        <f>'Attach 3(JV)'!B24</f>
        <v/>
      </c>
      <c r="C24" s="38" t="s">
        <v>4</v>
      </c>
      <c r="D24" s="272" t="str">
        <f>'Attach 3(JV)'!E24</f>
        <v/>
      </c>
      <c r="E24" s="300"/>
    </row>
    <row r="25" spans="1:5" ht="16.5">
      <c r="A25" s="357" t="s">
        <v>7</v>
      </c>
      <c r="B25" s="272" t="str">
        <f>'Attach 3(JV)'!B25</f>
        <v/>
      </c>
      <c r="C25" s="38" t="s">
        <v>5</v>
      </c>
      <c r="D25" s="272" t="str">
        <f>'Attach 3(JV)'!E25</f>
        <v/>
      </c>
      <c r="E25" s="300"/>
    </row>
    <row r="26" spans="1:5">
      <c r="A26" s="358"/>
      <c r="E26" s="359"/>
    </row>
    <row r="27" spans="1:5">
      <c r="A27" s="358"/>
      <c r="E27" s="359"/>
    </row>
    <row r="28" spans="1:5">
      <c r="A28" s="358"/>
      <c r="E28" s="359"/>
    </row>
    <row r="29" spans="1:5" ht="15" customHeight="1">
      <c r="A29" s="360"/>
      <c r="B29" s="361"/>
      <c r="C29" s="361"/>
      <c r="D29" s="361"/>
      <c r="E29" s="362"/>
    </row>
  </sheetData>
  <sheetProtection algorithmName="SHA-512" hashValue="WsmvYnVvgqHvATunXjRahreJmppUdLBgH3hTzp3LEVSLUtjyBFS0hUMx+VZlzQ0D9JpXlHfp1jck2PWkyf0sLA==" saltValue="kmioSNxMI8MP2woie6UUbg==" spinCount="100000" sheet="1" formatColumns="0" formatRows="0" selectLockedCells="1"/>
  <customSheetViews>
    <customSheetView guid="{7518E083-431A-45D0-A3DD-DF0866826B90}" showPageBreaks="1" fitToPage="1" printArea="1" view="pageBreakPreview">
      <selection activeCell="B17" sqref="B17"/>
      <pageMargins left="0.7" right="0.7" top="0.75" bottom="0.75" header="0.3" footer="0.3"/>
      <pageSetup paperSize="9" scale="93" fitToHeight="10" orientation="portrait" horizontalDpi="4294967295" verticalDpi="4294967295" r:id="rId1"/>
    </customSheetView>
    <customSheetView guid="{CD28740F-9825-447C-B887-B18F0232D126}" showPageBreaks="1" fitToPage="1" printArea="1" view="pageBreakPreview">
      <selection activeCell="B17" sqref="B17"/>
      <pageMargins left="0.7" right="0.7" top="0.75" bottom="0.75" header="0.3" footer="0.3"/>
      <pageSetup paperSize="9" scale="93" fitToHeight="10" orientation="portrait" horizontalDpi="4294967295" verticalDpi="4294967295" r:id="rId2"/>
    </customSheetView>
    <customSheetView guid="{012A8702-091E-4FD1-8E26-12B65B8B3B8C}" showPageBreaks="1" fitToPage="1" printArea="1" view="pageBreakPreview" topLeftCell="A7">
      <selection activeCell="B17" sqref="B17"/>
      <pageMargins left="0.7" right="0.7" top="0.75" bottom="0.75" header="0.3" footer="0.3"/>
      <pageSetup paperSize="9" scale="89" fitToHeight="10" orientation="portrait" horizontalDpi="4294967295" verticalDpi="4294967295" r:id="rId3"/>
    </customSheetView>
    <customSheetView guid="{0D490C87-B003-4943-9825-ACE0B8E7CC06}" showPageBreaks="1" fitToPage="1" printArea="1" view="pageBreakPreview" topLeftCell="A10">
      <selection activeCell="B17" sqref="B17"/>
      <pageMargins left="0.7" right="0.7" top="0.75" bottom="0.75" header="0.3" footer="0.3"/>
      <pageSetup paperSize="9" scale="90" fitToHeight="10" orientation="portrait" horizontalDpi="4294967295" verticalDpi="4294967295" r:id="rId4"/>
    </customSheetView>
    <customSheetView guid="{4D67A8FB-66CE-4EFD-8932-C754BE25ED43}" showPageBreaks="1" fitToPage="1" printArea="1" view="pageBreakPreview">
      <selection activeCell="B17" sqref="B17"/>
      <pageMargins left="0.7" right="0.7" top="0.75" bottom="0.75" header="0.3" footer="0.3"/>
      <pageSetup paperSize="9" scale="90" fitToHeight="10" orientation="portrait" horizontalDpi="4294967295" verticalDpi="4294967295" r:id="rId5"/>
    </customSheetView>
    <customSheetView guid="{B07CB001-8FAF-40AD-8AD5-A65A64B33B35}" showPageBreaks="1" fitToPage="1" printArea="1" view="pageBreakPreview">
      <selection activeCell="B17" sqref="B17"/>
      <pageMargins left="0.7" right="0.7" top="0.75" bottom="0.75" header="0.3" footer="0.3"/>
      <pageSetup paperSize="9" scale="90" fitToHeight="10" orientation="portrait" horizontalDpi="4294967295" verticalDpi="4294967295" r:id="rId6"/>
    </customSheetView>
    <customSheetView guid="{8CF338B0-8CA3-4AF4-816D-CB7A6D8E33BC}" showPageBreaks="1" fitToPage="1" printArea="1" view="pageBreakPreview" topLeftCell="A4">
      <selection activeCell="E20" sqref="E20"/>
      <pageMargins left="0.7" right="0.7" top="0.75" bottom="0.75" header="0.3" footer="0.3"/>
      <pageSetup paperSize="9" scale="90" fitToHeight="10" orientation="portrait" horizontalDpi="4294967295" verticalDpi="4294967295" r:id="rId7"/>
    </customSheetView>
    <customSheetView guid="{D05C69EC-C4A6-4AED-AFBA-A3044FD4B3FB}" showPageBreaks="1" fitToPage="1" printArea="1" view="pageBreakPreview" topLeftCell="A10">
      <selection activeCell="E20" sqref="E20"/>
      <pageMargins left="0.7" right="0.7" top="0.75" bottom="0.75" header="0.3" footer="0.3"/>
      <pageSetup paperSize="9" scale="90" fitToHeight="10" orientation="portrait" horizontalDpi="4294967295" verticalDpi="4294967295" r:id="rId8"/>
    </customSheetView>
    <customSheetView guid="{BE615921-12B2-47E1-81BB-292B559B4C46}" showPageBreaks="1" fitToPage="1" printArea="1" view="pageBreakPreview" topLeftCell="A7">
      <selection activeCell="B17" sqref="B17"/>
      <pageMargins left="0.7" right="0.7" top="0.75" bottom="0.75" header="0.3" footer="0.3"/>
      <pageSetup paperSize="9" scale="90" fitToHeight="10" orientation="portrait" horizontalDpi="4294967295" verticalDpi="4294967295" r:id="rId9"/>
    </customSheetView>
    <customSheetView guid="{13A93EBF-985A-49FD-9FE0-DC75D238EC8C}" showPageBreaks="1" fitToPage="1" printArea="1" view="pageBreakPreview">
      <selection activeCell="B17" sqref="B17:E21"/>
      <pageMargins left="0.7" right="0.7" top="0.75" bottom="0.75" header="0.3" footer="0.3"/>
      <pageSetup paperSize="9" scale="90" fitToHeight="10" orientation="portrait" horizontalDpi="4294967295" verticalDpi="4294967295" r:id="rId10"/>
    </customSheetView>
    <customSheetView guid="{1E2D7167-D6B7-4690-9A83-BF768C4223A4}" fitToPage="1" topLeftCell="A10">
      <selection activeCell="A14" sqref="A14:E14"/>
      <pageMargins left="0.7" right="0.7" top="0.75" bottom="0.75" header="0.3" footer="0.3"/>
      <pageSetup paperSize="9" scale="90" fitToHeight="10" orientation="portrait" horizontalDpi="4294967295" verticalDpi="4294967295" r:id="rId11"/>
    </customSheetView>
    <customSheetView guid="{7A88FC7A-7690-48AB-B789-172043AFADC8}" fitToPage="1" topLeftCell="A22">
      <pageMargins left="0.7" right="0.7" top="0.75" bottom="0.75" header="0.3" footer="0.3"/>
      <pageSetup paperSize="9" scale="90" fitToHeight="10" orientation="portrait" horizontalDpi="4294967295" verticalDpi="4294967295" r:id="rId12"/>
    </customSheetView>
    <customSheetView guid="{CFBF18EC-8277-4311-991B-395AF21BB33B}" fitToPage="1" topLeftCell="A10">
      <selection activeCell="A14" sqref="A14:E14"/>
      <pageMargins left="0.7" right="0.7" top="0.75" bottom="0.75" header="0.3" footer="0.3"/>
      <pageSetup paperSize="9" scale="90" fitToHeight="10" orientation="portrait" horizontalDpi="4294967295" verticalDpi="4294967295" r:id="rId13"/>
    </customSheetView>
    <customSheetView guid="{AA750348-930C-43DE-ADD0-8D60980F5013}" fitToPage="1" topLeftCell="A10">
      <selection activeCell="A14" sqref="A14:E14"/>
      <pageMargins left="0.7" right="0.7" top="0.75" bottom="0.75" header="0.3" footer="0.3"/>
      <pageSetup paperSize="9" scale="90" fitToHeight="10" orientation="portrait" horizontalDpi="4294967295" verticalDpi="4294967295" r:id="rId14"/>
    </customSheetView>
    <customSheetView guid="{14C32814-5A59-4863-9FB1-822FBB75D7D1}" showPageBreaks="1" fitToPage="1" printArea="1" view="pageBreakPreview">
      <selection activeCell="B17" sqref="B17"/>
      <pageMargins left="0.7" right="0.7" top="0.75" bottom="0.75" header="0.3" footer="0.3"/>
      <pageSetup paperSize="9" scale="90" fitToHeight="10" orientation="portrait" horizontalDpi="4294967295" verticalDpi="4294967295" r:id="rId15"/>
    </customSheetView>
    <customSheetView guid="{1F125E51-1799-42D0-B41E-DC039BB17D59}" showPageBreaks="1" fitToPage="1" printArea="1" view="pageBreakPreview" topLeftCell="A7">
      <selection activeCell="E20" sqref="E20"/>
      <pageMargins left="0.7" right="0.7" top="0.75" bottom="0.75" header="0.3" footer="0.3"/>
      <pageSetup paperSize="9" scale="89" fitToHeight="10" orientation="portrait" horizontalDpi="4294967295" verticalDpi="4294967295" r:id="rId16"/>
    </customSheetView>
    <customSheetView guid="{77353208-2D17-4D2E-ADE3-4F168F350B73}" showPageBreaks="1" fitToPage="1" printArea="1" view="pageBreakPreview">
      <selection activeCell="B17" sqref="B17"/>
      <pageMargins left="0.7" right="0.7" top="0.75" bottom="0.75" header="0.3" footer="0.3"/>
      <pageSetup paperSize="9" scale="89" fitToHeight="10" orientation="portrait" horizontalDpi="4294967295" verticalDpi="4294967295" r:id="rId17"/>
    </customSheetView>
    <customSheetView guid="{010B040B-83D1-42E5-9354-A9BE9113BDAC}" showPageBreaks="1" fitToPage="1" printArea="1" view="pageBreakPreview" topLeftCell="A7">
      <selection activeCell="B17" sqref="B17"/>
      <pageMargins left="0.7" right="0.7" top="0.75" bottom="0.75" header="0.3" footer="0.3"/>
      <pageSetup paperSize="9" scale="90" fitToHeight="10" orientation="portrait" horizontalDpi="4294967295" verticalDpi="4294967295" r:id="rId18"/>
    </customSheetView>
    <customSheetView guid="{FC200EB0-6614-47DB-96CE-7610471486D9}" showPageBreaks="1" fitToPage="1" printArea="1" view="pageBreakPreview" topLeftCell="A10">
      <selection activeCell="B19" sqref="B19"/>
      <pageMargins left="0.7" right="0.7" top="0.75" bottom="0.75" header="0.3" footer="0.3"/>
      <pageSetup paperSize="9" scale="93" fitToHeight="10" orientation="portrait" horizontalDpi="4294967295" verticalDpi="4294967295" r:id="rId19"/>
    </customSheetView>
    <customSheetView guid="{35C772BD-8F05-4A18-BEC8-6AF744E22539}" showPageBreaks="1" fitToPage="1" printArea="1" view="pageBreakPreview">
      <selection activeCell="B19" sqref="B19"/>
      <pageMargins left="0.7" right="0.7" top="0.75" bottom="0.75" header="0.3" footer="0.3"/>
      <pageSetup paperSize="9" scale="93" fitToHeight="10" orientation="portrait" horizontalDpi="4294967295" verticalDpi="4294967295" r:id="rId20"/>
    </customSheetView>
    <customSheetView guid="{FADCBE67-C557-4BB1-9129-D4D2EFCC4742}" showPageBreaks="1" fitToPage="1" printArea="1" view="pageBreakPreview">
      <selection activeCell="B17" sqref="B17"/>
      <pageMargins left="0.7" right="0.7" top="0.75" bottom="0.75" header="0.3" footer="0.3"/>
      <pageSetup paperSize="9" scale="93" fitToHeight="10" orientation="portrait" horizontalDpi="4294967295" verticalDpi="4294967295" r:id="rId21"/>
    </customSheetView>
  </customSheetViews>
  <mergeCells count="13">
    <mergeCell ref="A22:E22"/>
    <mergeCell ref="A14:E14"/>
    <mergeCell ref="A15:A16"/>
    <mergeCell ref="B15:B16"/>
    <mergeCell ref="C15:C16"/>
    <mergeCell ref="D15:E15"/>
    <mergeCell ref="A3:E3"/>
    <mergeCell ref="B11:C11"/>
    <mergeCell ref="A7:C7"/>
    <mergeCell ref="B8:C8"/>
    <mergeCell ref="B9:C9"/>
    <mergeCell ref="B10:C10"/>
    <mergeCell ref="A4:E4"/>
  </mergeCells>
  <pageMargins left="0.7" right="0.7" top="0.75" bottom="0.75" header="0.3" footer="0.3"/>
  <pageSetup paperSize="9" scale="93" fitToHeight="10" orientation="portrait" horizontalDpi="4294967295" verticalDpi="4294967295" r:id="rId22"/>
  <drawing r:id="rId23"/>
  <legacyDrawing r:id="rId24"/>
  <mc:AlternateContent xmlns:mc="http://schemas.openxmlformats.org/markup-compatibility/2006">
    <mc:Choice Requires="x14">
      <controls>
        <mc:AlternateContent xmlns:mc="http://schemas.openxmlformats.org/markup-compatibility/2006">
          <mc:Choice Requires="x14">
            <control shapeId="32769" r:id="rId25" name="Check Box 1">
              <controlPr defaultSize="0" print="0" autoFill="0" autoLine="0" autoPict="0">
                <anchor moveWithCells="1">
                  <from>
                    <xdr:col>4</xdr:col>
                    <xdr:colOff>914400</xdr:colOff>
                    <xdr:row>22</xdr:row>
                    <xdr:rowOff>0</xdr:rowOff>
                  </from>
                  <to>
                    <xdr:col>4</xdr:col>
                    <xdr:colOff>914400</xdr:colOff>
                    <xdr:row>27</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E28"/>
  <sheetViews>
    <sheetView view="pageBreakPreview" zoomScaleNormal="100" zoomScaleSheetLayoutView="100" workbookViewId="0">
      <selection activeCell="C19" sqref="C19"/>
    </sheetView>
  </sheetViews>
  <sheetFormatPr defaultRowHeight="13.5"/>
  <cols>
    <col min="1" max="1" width="19.5703125" customWidth="1"/>
    <col min="2" max="2" width="17.85546875" customWidth="1"/>
    <col min="3" max="3" width="24.85546875" customWidth="1"/>
    <col min="4" max="4" width="23.28515625" customWidth="1"/>
    <col min="5" max="5" width="23" customWidth="1"/>
    <col min="6" max="6" width="9.85546875" customWidth="1"/>
  </cols>
  <sheetData>
    <row r="1" spans="1:5" ht="16.5">
      <c r="A1" s="96" t="str">
        <f>Basic!B3</f>
        <v>CC/NT/W-TW/DOM/A04/25/06315</v>
      </c>
      <c r="B1" s="347"/>
      <c r="C1" s="347"/>
      <c r="D1" s="347"/>
      <c r="E1" s="348" t="s">
        <v>512</v>
      </c>
    </row>
    <row r="2" spans="1:5" ht="15.75">
      <c r="A2" s="349"/>
      <c r="B2" s="315"/>
      <c r="C2" s="315"/>
      <c r="D2" s="315"/>
      <c r="E2" s="350"/>
    </row>
    <row r="3" spans="1:5" ht="108" customHeight="1">
      <c r="A3" s="1249" t="str">
        <f>'Attach 3(JV)'!A3</f>
        <v>Tower Package TW03 for Zing-Zingbar to Sissu portion of ±350 KV HVDC Pang-Kaithal Transmission Line associated with Transmission system for evacuation of RE power from renewable energy parks in Leh (5 GW Leh-Kaithal transmission corridor)</v>
      </c>
      <c r="B3" s="1249"/>
      <c r="C3" s="1249"/>
      <c r="D3" s="1249"/>
      <c r="E3" s="1249"/>
    </row>
    <row r="4" spans="1:5" ht="24" customHeight="1">
      <c r="A4" s="1239" t="s">
        <v>646</v>
      </c>
      <c r="B4" s="1240"/>
      <c r="C4" s="1240"/>
      <c r="D4" s="1240"/>
      <c r="E4" s="1241"/>
    </row>
    <row r="5" spans="1:5" ht="15.75" customHeight="1">
      <c r="A5" s="351"/>
      <c r="B5" s="315"/>
      <c r="C5" s="315"/>
      <c r="D5" s="315"/>
      <c r="E5" s="350"/>
    </row>
    <row r="6" spans="1:5" ht="16.5">
      <c r="A6" s="352" t="str">
        <f>'Attach 3(JV)'!A7</f>
        <v>Bidder’s Name and Address :</v>
      </c>
      <c r="B6" s="33"/>
      <c r="C6" s="33"/>
      <c r="D6" s="14" t="str">
        <f>'Attach 3(JV)'!E7</f>
        <v>To:</v>
      </c>
      <c r="E6" s="300"/>
    </row>
    <row r="7" spans="1:5" ht="16.5">
      <c r="A7" s="1227" t="str">
        <f>'Attach 3(JV)'!A8</f>
        <v/>
      </c>
      <c r="B7" s="757"/>
      <c r="C7" s="757"/>
      <c r="D7" s="11" t="str">
        <f>'Attach 3(JV)'!E8</f>
        <v>Contract Services</v>
      </c>
      <c r="E7" s="300"/>
    </row>
    <row r="8" spans="1:5" ht="16.5">
      <c r="A8" s="353" t="s">
        <v>356</v>
      </c>
      <c r="B8" s="761" t="str">
        <f>'Attach 3(JV)'!B9</f>
        <v/>
      </c>
      <c r="C8" s="761"/>
      <c r="D8" s="11" t="str">
        <f>'Attach 3(JV)'!E9</f>
        <v>Power Grid Corporation of India Ltd.,</v>
      </c>
      <c r="E8" s="300"/>
    </row>
    <row r="9" spans="1:5" ht="16.5">
      <c r="A9" s="353" t="s">
        <v>358</v>
      </c>
      <c r="B9" s="761" t="str">
        <f>'Attach 3(JV)'!B10</f>
        <v/>
      </c>
      <c r="C9" s="761"/>
      <c r="D9" s="11" t="str">
        <f>'Attach 3(JV)'!E10</f>
        <v>"Saudamini", Plot No. 2, Sector 29</v>
      </c>
      <c r="E9" s="300"/>
    </row>
    <row r="10" spans="1:5" ht="16.5">
      <c r="A10" s="354"/>
      <c r="B10" s="761" t="str">
        <f>'Attach 3(JV)'!B11</f>
        <v/>
      </c>
      <c r="C10" s="761"/>
      <c r="D10" s="11"/>
      <c r="E10" s="300"/>
    </row>
    <row r="11" spans="1:5" ht="16.5">
      <c r="A11" s="355"/>
      <c r="B11" s="761" t="str">
        <f>'Attach 3(JV)'!B12</f>
        <v/>
      </c>
      <c r="C11" s="761"/>
      <c r="D11" s="11"/>
      <c r="E11" s="300"/>
    </row>
    <row r="12" spans="1:5" ht="16.5">
      <c r="A12" s="355"/>
      <c r="B12" s="273"/>
      <c r="C12" s="273"/>
      <c r="D12" s="11"/>
      <c r="E12" s="300"/>
    </row>
    <row r="13" spans="1:5" ht="15.75">
      <c r="A13" s="349" t="s">
        <v>350</v>
      </c>
      <c r="B13" s="315"/>
      <c r="C13" s="315"/>
      <c r="D13" s="315"/>
      <c r="E13" s="350"/>
    </row>
    <row r="14" spans="1:5" ht="108" customHeight="1">
      <c r="A14" s="1242" t="s">
        <v>645</v>
      </c>
      <c r="B14" s="1243"/>
      <c r="C14" s="1243"/>
      <c r="D14" s="1243"/>
      <c r="E14" s="1244"/>
    </row>
    <row r="15" spans="1:5" ht="16.5" customHeight="1">
      <c r="A15" s="1223" t="s">
        <v>354</v>
      </c>
      <c r="B15" s="1223" t="s">
        <v>372</v>
      </c>
      <c r="C15" s="1223" t="s">
        <v>374</v>
      </c>
      <c r="D15" s="1245" t="s">
        <v>644</v>
      </c>
      <c r="E15" s="1246"/>
    </row>
    <row r="16" spans="1:5">
      <c r="A16" s="1224"/>
      <c r="B16" s="1224"/>
      <c r="C16" s="1224"/>
      <c r="D16" s="1247"/>
      <c r="E16" s="1248"/>
    </row>
    <row r="17" spans="1:5" ht="29.25" customHeight="1">
      <c r="A17" s="524">
        <v>1</v>
      </c>
      <c r="B17" s="525"/>
      <c r="C17" s="525"/>
      <c r="D17" s="1237"/>
      <c r="E17" s="1238"/>
    </row>
    <row r="18" spans="1:5" ht="29.25" customHeight="1">
      <c r="A18" s="524">
        <v>2</v>
      </c>
      <c r="B18" s="525"/>
      <c r="C18" s="525"/>
      <c r="D18" s="1237"/>
      <c r="E18" s="1238"/>
    </row>
    <row r="19" spans="1:5" ht="29.25" customHeight="1">
      <c r="A19" s="524">
        <v>3</v>
      </c>
      <c r="B19" s="525"/>
      <c r="C19" s="525"/>
      <c r="D19" s="526"/>
      <c r="E19" s="527"/>
    </row>
    <row r="20" spans="1:5" ht="29.25" customHeight="1">
      <c r="A20" s="524">
        <v>4</v>
      </c>
      <c r="B20" s="525"/>
      <c r="C20" s="525"/>
      <c r="D20" s="1237"/>
      <c r="E20" s="1238"/>
    </row>
    <row r="21" spans="1:5" ht="29.25" customHeight="1">
      <c r="A21" s="524">
        <v>5</v>
      </c>
      <c r="B21" s="525"/>
      <c r="C21" s="525"/>
      <c r="D21" s="1237"/>
      <c r="E21" s="1238"/>
    </row>
    <row r="22" spans="1:5" ht="16.5" customHeight="1">
      <c r="A22" s="349"/>
      <c r="B22" s="315"/>
      <c r="C22" s="356"/>
      <c r="D22" s="315"/>
      <c r="E22" s="350"/>
    </row>
    <row r="23" spans="1:5" ht="16.5" customHeight="1">
      <c r="A23" s="357" t="s">
        <v>6</v>
      </c>
      <c r="B23" s="77" t="str">
        <f>'Attach 3(JV)'!B24</f>
        <v/>
      </c>
      <c r="C23" s="38" t="s">
        <v>4</v>
      </c>
      <c r="D23" s="272" t="str">
        <f>'Attach 3(JV)'!E24</f>
        <v/>
      </c>
      <c r="E23" s="300"/>
    </row>
    <row r="24" spans="1:5" ht="16.5">
      <c r="A24" s="357" t="s">
        <v>7</v>
      </c>
      <c r="B24" s="272" t="str">
        <f>'Attach 3(JV)'!B25</f>
        <v/>
      </c>
      <c r="C24" s="38" t="s">
        <v>5</v>
      </c>
      <c r="D24" s="272" t="str">
        <f>'Attach 3(JV)'!E25</f>
        <v/>
      </c>
      <c r="E24" s="300"/>
    </row>
    <row r="25" spans="1:5">
      <c r="A25" s="358"/>
      <c r="E25" s="359"/>
    </row>
    <row r="26" spans="1:5">
      <c r="A26" s="358"/>
      <c r="E26" s="359"/>
    </row>
    <row r="27" spans="1:5">
      <c r="A27" s="358"/>
      <c r="E27" s="359"/>
    </row>
    <row r="28" spans="1:5" ht="15" customHeight="1">
      <c r="A28" s="360"/>
      <c r="B28" s="361"/>
      <c r="C28" s="361"/>
      <c r="D28" s="361"/>
      <c r="E28" s="362"/>
    </row>
  </sheetData>
  <customSheetViews>
    <customSheetView guid="{7518E083-431A-45D0-A3DD-DF0866826B90}"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1"/>
    </customSheetView>
    <customSheetView guid="{CD28740F-9825-447C-B887-B18F0232D126}"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2"/>
    </customSheetView>
    <customSheetView guid="{012A8702-091E-4FD1-8E26-12B65B8B3B8C}" showPageBreaks="1" fitToPage="1" printArea="1" state="hidden" view="pageBreakPreview">
      <selection activeCell="C19" sqref="C19"/>
      <pageMargins left="0.7" right="0.7" top="0.75" bottom="0.75" header="0.3" footer="0.3"/>
      <pageSetup paperSize="9" scale="89" fitToHeight="10" orientation="portrait" horizontalDpi="4294967295" verticalDpi="4294967295" r:id="rId3"/>
    </customSheetView>
    <customSheetView guid="{0D490C87-B003-4943-9825-ACE0B8E7CC06}"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4"/>
    </customSheetView>
    <customSheetView guid="{4D67A8FB-66CE-4EFD-8932-C754BE25ED43}"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5"/>
    </customSheetView>
    <customSheetView guid="{B07CB001-8FAF-40AD-8AD5-A65A64B33B35}"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6"/>
    </customSheetView>
    <customSheetView guid="{8CF338B0-8CA3-4AF4-816D-CB7A6D8E33BC}"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7"/>
    </customSheetView>
    <customSheetView guid="{D05C69EC-C4A6-4AED-AFBA-A3044FD4B3FB}" showPageBreaks="1" fitToPage="1" printArea="1" view="pageBreakPreview">
      <selection activeCell="B17" sqref="B17"/>
      <pageMargins left="0.7" right="0.7" top="0.75" bottom="0.75" header="0.3" footer="0.3"/>
      <pageSetup paperSize="9" scale="90" fitToHeight="10" orientation="portrait" horizontalDpi="4294967295" verticalDpi="4294967295" r:id="rId8"/>
    </customSheetView>
    <customSheetView guid="{1F125E51-1799-42D0-B41E-DC039BB17D59}" showPageBreaks="1" fitToPage="1" printArea="1" state="hidden" view="pageBreakPreview">
      <selection activeCell="C19" sqref="C19"/>
      <pageMargins left="0.7" right="0.7" top="0.75" bottom="0.75" header="0.3" footer="0.3"/>
      <pageSetup paperSize="9" scale="89" fitToHeight="10" orientation="portrait" horizontalDpi="4294967295" verticalDpi="4294967295" r:id="rId9"/>
    </customSheetView>
    <customSheetView guid="{77353208-2D17-4D2E-ADE3-4F168F350B73}" showPageBreaks="1" fitToPage="1" printArea="1" state="hidden" view="pageBreakPreview">
      <selection activeCell="C19" sqref="C19"/>
      <pageMargins left="0.7" right="0.7" top="0.75" bottom="0.75" header="0.3" footer="0.3"/>
      <pageSetup paperSize="9" scale="89" fitToHeight="10" orientation="portrait" horizontalDpi="4294967295" verticalDpi="4294967295" r:id="rId10"/>
    </customSheetView>
    <customSheetView guid="{010B040B-83D1-42E5-9354-A9BE9113BDAC}"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11"/>
    </customSheetView>
    <customSheetView guid="{FC200EB0-6614-47DB-96CE-7610471486D9}"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12"/>
    </customSheetView>
    <customSheetView guid="{35C772BD-8F05-4A18-BEC8-6AF744E22539}"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13"/>
    </customSheetView>
    <customSheetView guid="{FADCBE67-C557-4BB1-9129-D4D2EFCC4742}" showPageBreaks="1" fitToPage="1" printArea="1" state="hidden" view="pageBreakPreview">
      <selection activeCell="C19" sqref="C19"/>
      <pageMargins left="0.7" right="0.7" top="0.75" bottom="0.75" header="0.3" footer="0.3"/>
      <pageSetup paperSize="9" scale="90" fitToHeight="10" orientation="portrait" horizontalDpi="4294967295" verticalDpi="4294967295" r:id="rId14"/>
    </customSheetView>
  </customSheetViews>
  <mergeCells count="16">
    <mergeCell ref="A3:E3"/>
    <mergeCell ref="A7:C7"/>
    <mergeCell ref="B8:C8"/>
    <mergeCell ref="B9:C9"/>
    <mergeCell ref="B10:C10"/>
    <mergeCell ref="B11:C11"/>
    <mergeCell ref="D21:E21"/>
    <mergeCell ref="A4:E4"/>
    <mergeCell ref="A14:E14"/>
    <mergeCell ref="A15:A16"/>
    <mergeCell ref="B15:B16"/>
    <mergeCell ref="C15:C16"/>
    <mergeCell ref="D15:E16"/>
    <mergeCell ref="D17:E17"/>
    <mergeCell ref="D18:E18"/>
    <mergeCell ref="D20:E20"/>
  </mergeCells>
  <pageMargins left="0.7" right="0.7" top="0.75" bottom="0.75" header="0.3" footer="0.3"/>
  <pageSetup paperSize="9" scale="90" fitToHeight="10" orientation="portrait" horizontalDpi="4294967295" verticalDpi="4294967295" r:id="rId15"/>
  <drawing r:id="rId16"/>
  <legacyDrawing r:id="rId17"/>
  <mc:AlternateContent xmlns:mc="http://schemas.openxmlformats.org/markup-compatibility/2006">
    <mc:Choice Requires="x14">
      <controls>
        <mc:AlternateContent xmlns:mc="http://schemas.openxmlformats.org/markup-compatibility/2006">
          <mc:Choice Requires="x14">
            <control shapeId="73729" r:id="rId18" name="Check Box 1">
              <controlPr defaultSize="0" print="0" autoFill="0" autoLine="0" autoPict="0">
                <anchor moveWithCells="1">
                  <from>
                    <xdr:col>4</xdr:col>
                    <xdr:colOff>914400</xdr:colOff>
                    <xdr:row>21</xdr:row>
                    <xdr:rowOff>0</xdr:rowOff>
                  </from>
                  <to>
                    <xdr:col>4</xdr:col>
                    <xdr:colOff>914400</xdr:colOff>
                    <xdr:row>26</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indexed="45"/>
  </sheetPr>
  <dimension ref="A1:Z51"/>
  <sheetViews>
    <sheetView showGridLines="0" view="pageBreakPreview" topLeftCell="A3" zoomScaleNormal="100" zoomScaleSheetLayoutView="100" workbookViewId="0">
      <selection activeCell="A17" sqref="A17"/>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7" width="9.140625" style="25"/>
    <col min="8" max="8" width="0" style="25" hidden="1" customWidth="1"/>
    <col min="9" max="16384" width="9.140625" style="26"/>
  </cols>
  <sheetData>
    <row r="1" spans="1:26">
      <c r="A1" s="22" t="str">
        <f>Basic!A3&amp;Basic!B3</f>
        <v>Specification No. :CC/NT/W-TW/DOM/A04/25/06315</v>
      </c>
      <c r="B1" s="23"/>
      <c r="C1" s="23"/>
      <c r="D1" s="23"/>
      <c r="E1" s="24" t="str">
        <f>"Attachment-6 "</f>
        <v xml:space="preserve">Attachment-6 </v>
      </c>
      <c r="Z1" s="169"/>
    </row>
    <row r="2" spans="1:26" ht="10.5" customHeight="1">
      <c r="Z2" s="169"/>
    </row>
    <row r="3" spans="1:26" ht="87" customHeight="1">
      <c r="A3" s="758" t="str">
        <f>'Attach 3(JV)'!A3</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27"/>
      <c r="G3" s="28"/>
      <c r="H3" s="27"/>
    </row>
    <row r="4" spans="1:26" ht="15.75" customHeight="1">
      <c r="A4" s="29"/>
      <c r="H4" s="31"/>
      <c r="I4" s="10"/>
    </row>
    <row r="5" spans="1:26" ht="20.100000000000001" customHeight="1">
      <c r="A5" s="759" t="s">
        <v>50</v>
      </c>
      <c r="B5" s="759"/>
      <c r="C5" s="759"/>
      <c r="D5" s="759"/>
      <c r="E5" s="759"/>
      <c r="F5" s="32"/>
      <c r="H5" s="31"/>
      <c r="I5" s="10"/>
    </row>
    <row r="6" spans="1:26" ht="10.5" customHeight="1">
      <c r="A6" s="33"/>
      <c r="H6" s="31"/>
      <c r="I6" s="10"/>
    </row>
    <row r="7" spans="1:26" ht="20.100000000000001" customHeight="1">
      <c r="A7" s="34" t="str">
        <f>'Attach 3(JV)'!A7</f>
        <v>Bidder’s Name and Address :</v>
      </c>
      <c r="E7" s="14" t="str">
        <f>'Attach 3(JV)'!E7</f>
        <v>To:</v>
      </c>
      <c r="H7" s="31"/>
      <c r="I7" s="10"/>
    </row>
    <row r="8" spans="1:26" ht="36" customHeight="1">
      <c r="A8" s="757" t="str">
        <f>'Attach 3(JV)'!A8</f>
        <v/>
      </c>
      <c r="B8" s="757"/>
      <c r="C8" s="757"/>
      <c r="D8" s="757"/>
      <c r="E8" s="11" t="str">
        <f>'Attach 3(JV)'!E8</f>
        <v>Contract Services</v>
      </c>
      <c r="H8" s="31"/>
      <c r="I8" s="10"/>
    </row>
    <row r="9" spans="1:26" ht="20.100000000000001" customHeight="1">
      <c r="A9" s="12" t="s">
        <v>356</v>
      </c>
      <c r="B9" s="761" t="str">
        <f>'Attach 3(JV)'!B9</f>
        <v/>
      </c>
      <c r="C9" s="761"/>
      <c r="D9" s="761"/>
      <c r="E9" s="11" t="str">
        <f>'Attach 3(JV)'!E9</f>
        <v>Power Grid Corporation of India Ltd.,</v>
      </c>
      <c r="H9" s="31"/>
      <c r="I9" s="10"/>
    </row>
    <row r="10" spans="1:26" ht="20.100000000000001" customHeight="1">
      <c r="A10" s="12" t="s">
        <v>358</v>
      </c>
      <c r="B10" s="761" t="str">
        <f>'Attach 3(JV)'!B10</f>
        <v/>
      </c>
      <c r="C10" s="761"/>
      <c r="D10" s="761"/>
      <c r="E10" s="11" t="str">
        <f>'Attach 3(JV)'!E10</f>
        <v>"Saudamini", Plot No. 2, Sector 29</v>
      </c>
      <c r="H10" s="31"/>
      <c r="I10" s="10"/>
    </row>
    <row r="11" spans="1:26" ht="20.100000000000001" customHeight="1">
      <c r="B11" s="761" t="str">
        <f>'Attach 3(JV)'!B11</f>
        <v/>
      </c>
      <c r="C11" s="761"/>
      <c r="D11" s="761"/>
      <c r="E11" s="11" t="str">
        <f>'Attach 3(JV)'!E11</f>
        <v>Gurgaon (Haryana) - 122001</v>
      </c>
    </row>
    <row r="12" spans="1:26" ht="17.25" customHeight="1">
      <c r="A12" s="33"/>
      <c r="B12" s="761" t="str">
        <f>'Attach 3(JV)'!B12</f>
        <v/>
      </c>
      <c r="C12" s="761"/>
      <c r="D12" s="761"/>
      <c r="E12" s="11"/>
    </row>
    <row r="13" spans="1:26" ht="21" customHeight="1">
      <c r="A13" s="30" t="s">
        <v>350</v>
      </c>
      <c r="B13" s="112"/>
      <c r="C13" s="112"/>
      <c r="D13" s="112"/>
    </row>
    <row r="14" spans="1:26" ht="54.75" customHeight="1">
      <c r="A14" s="760" t="s">
        <v>51</v>
      </c>
      <c r="B14" s="760"/>
      <c r="C14" s="760"/>
      <c r="D14" s="760"/>
      <c r="E14" s="760"/>
      <c r="F14" s="35"/>
      <c r="G14" s="35"/>
      <c r="H14" s="35"/>
    </row>
    <row r="15" spans="1:26" ht="25.5" customHeight="1">
      <c r="A15" s="33"/>
      <c r="B15" s="33"/>
      <c r="C15" s="33"/>
      <c r="D15" s="33"/>
      <c r="E15" s="33"/>
      <c r="F15" s="35"/>
      <c r="G15" s="35"/>
      <c r="H15" s="35"/>
    </row>
    <row r="16" spans="1:26" ht="42" customHeight="1">
      <c r="A16" s="50" t="s">
        <v>354</v>
      </c>
      <c r="B16" s="50" t="s">
        <v>52</v>
      </c>
      <c r="C16" s="1253" t="s">
        <v>53</v>
      </c>
      <c r="D16" s="1253"/>
      <c r="E16" s="50" t="s">
        <v>54</v>
      </c>
      <c r="F16" s="35"/>
      <c r="G16" s="35"/>
      <c r="H16" s="35"/>
    </row>
    <row r="17" spans="1:8" ht="21" customHeight="1">
      <c r="A17" s="283"/>
      <c r="B17" s="283"/>
      <c r="C17" s="1250"/>
      <c r="D17" s="1251"/>
      <c r="E17" s="283"/>
      <c r="F17" s="35"/>
      <c r="G17" s="35"/>
      <c r="H17" s="35"/>
    </row>
    <row r="18" spans="1:8" ht="21" customHeight="1">
      <c r="A18" s="283"/>
      <c r="B18" s="283"/>
      <c r="C18" s="1250"/>
      <c r="D18" s="1251"/>
      <c r="E18" s="283"/>
      <c r="F18" s="35"/>
      <c r="G18" s="35"/>
      <c r="H18" s="35"/>
    </row>
    <row r="19" spans="1:8" ht="21" customHeight="1">
      <c r="A19" s="283"/>
      <c r="B19" s="283"/>
      <c r="C19" s="1252"/>
      <c r="D19" s="1252"/>
      <c r="E19" s="283"/>
      <c r="F19" s="35"/>
      <c r="G19" s="35"/>
      <c r="H19" s="35"/>
    </row>
    <row r="20" spans="1:8" ht="21" customHeight="1">
      <c r="A20" s="283"/>
      <c r="B20" s="283"/>
      <c r="C20" s="1252"/>
      <c r="D20" s="1252"/>
      <c r="E20" s="283"/>
      <c r="F20" s="219"/>
      <c r="G20" s="219"/>
      <c r="H20" s="218" t="b">
        <v>1</v>
      </c>
    </row>
    <row r="21" spans="1:8" ht="21" customHeight="1">
      <c r="A21" s="283"/>
      <c r="B21" s="283"/>
      <c r="C21" s="1252"/>
      <c r="D21" s="1252"/>
      <c r="E21" s="283"/>
      <c r="F21" s="219"/>
      <c r="G21" s="219"/>
      <c r="H21" s="220"/>
    </row>
    <row r="22" spans="1:8" ht="16.5" customHeight="1">
      <c r="D22" s="33"/>
      <c r="E22" s="33"/>
      <c r="F22" s="35"/>
      <c r="G22" s="35"/>
      <c r="H22" s="35"/>
    </row>
    <row r="23" spans="1:8" s="25" customFormat="1" ht="51.75" customHeight="1">
      <c r="A23" s="1214" t="s">
        <v>55</v>
      </c>
      <c r="B23" s="1214"/>
      <c r="C23" s="1214"/>
      <c r="D23" s="1214"/>
      <c r="E23" s="1214"/>
      <c r="F23" s="35"/>
      <c r="G23" s="35"/>
      <c r="H23" s="35"/>
    </row>
    <row r="24" spans="1:8" s="25" customFormat="1" ht="96.75" customHeight="1">
      <c r="A24" s="1214" t="s">
        <v>56</v>
      </c>
      <c r="B24" s="1214"/>
      <c r="C24" s="1214"/>
      <c r="D24" s="1214"/>
      <c r="E24" s="1214"/>
      <c r="F24" s="35"/>
      <c r="G24" s="35"/>
      <c r="H24" s="35"/>
    </row>
    <row r="25" spans="1:8" s="25" customFormat="1" ht="24" customHeight="1">
      <c r="A25" s="213"/>
      <c r="B25" s="213"/>
      <c r="C25" s="213"/>
      <c r="D25" s="38"/>
      <c r="E25" s="213"/>
      <c r="F25" s="35"/>
      <c r="G25" s="35"/>
      <c r="H25" s="35"/>
    </row>
    <row r="26" spans="1:8" ht="24" customHeight="1">
      <c r="A26" s="37" t="s">
        <v>6</v>
      </c>
      <c r="B26" s="77" t="str">
        <f>'Attach 3(JV)'!B24</f>
        <v/>
      </c>
      <c r="C26" s="40"/>
      <c r="D26" s="38" t="s">
        <v>4</v>
      </c>
      <c r="E26" s="272" t="str">
        <f>'Attach 3(JV)'!E24</f>
        <v/>
      </c>
    </row>
    <row r="27" spans="1:8" ht="24" customHeight="1">
      <c r="A27" s="37" t="s">
        <v>7</v>
      </c>
      <c r="B27" s="272" t="str">
        <f>'Attach 3(JV)'!B25</f>
        <v/>
      </c>
      <c r="C27" s="40"/>
      <c r="D27" s="38" t="s">
        <v>5</v>
      </c>
      <c r="E27" s="272" t="str">
        <f>'Attach 3(JV)'!E25</f>
        <v/>
      </c>
    </row>
    <row r="28" spans="1:8" ht="24" customHeight="1">
      <c r="D28" s="38"/>
    </row>
    <row r="29" spans="1:8" ht="24" customHeight="1">
      <c r="D29" s="38"/>
    </row>
    <row r="30" spans="1:8" s="58" customFormat="1" ht="32.25" customHeight="1">
      <c r="A30" s="34" t="str">
        <f>A1</f>
        <v>Specification No. :CC/NT/W-TW/DOM/A04/25/06315</v>
      </c>
      <c r="B30" s="34"/>
      <c r="C30" s="34"/>
      <c r="D30" s="34"/>
      <c r="E30" s="65" t="str">
        <f>"Annexure I to" &amp; E1</f>
        <v xml:space="preserve">Annexure I toAttachment-6 </v>
      </c>
      <c r="F30" s="57"/>
      <c r="G30" s="57"/>
      <c r="H30" s="57"/>
    </row>
    <row r="31" spans="1:8" ht="15.75" customHeight="1">
      <c r="A31" s="1254"/>
      <c r="B31" s="1254"/>
      <c r="C31" s="1254"/>
      <c r="D31" s="1254"/>
      <c r="E31" s="1254"/>
    </row>
    <row r="32" spans="1:8" ht="20.100000000000001" customHeight="1">
      <c r="A32" s="762" t="str">
        <f>A5</f>
        <v>(Alternative, Deviations and Exceptions to the Provisions)</v>
      </c>
      <c r="B32" s="762"/>
      <c r="C32" s="762"/>
      <c r="D32" s="762"/>
      <c r="E32" s="762"/>
    </row>
    <row r="33" spans="1:5" ht="20.100000000000001" customHeight="1">
      <c r="A33" s="762" t="s">
        <v>184</v>
      </c>
      <c r="B33" s="762"/>
      <c r="C33" s="762"/>
      <c r="D33" s="762"/>
      <c r="E33" s="762"/>
    </row>
    <row r="34" spans="1:5" ht="20.100000000000001" customHeight="1"/>
    <row r="35" spans="1:5" ht="42" customHeight="1">
      <c r="A35" s="50" t="s">
        <v>354</v>
      </c>
      <c r="B35" s="50" t="s">
        <v>52</v>
      </c>
      <c r="C35" s="1253" t="s">
        <v>53</v>
      </c>
      <c r="D35" s="1253"/>
      <c r="E35" s="50" t="s">
        <v>54</v>
      </c>
    </row>
    <row r="36" spans="1:5" ht="39.950000000000003" customHeight="1">
      <c r="A36" s="283"/>
      <c r="B36" s="283"/>
      <c r="C36" s="1250"/>
      <c r="D36" s="1251"/>
      <c r="E36" s="283"/>
    </row>
    <row r="37" spans="1:5" ht="39.950000000000003" customHeight="1">
      <c r="A37" s="283"/>
      <c r="B37" s="283"/>
      <c r="C37" s="1250"/>
      <c r="D37" s="1251"/>
      <c r="E37" s="283"/>
    </row>
    <row r="38" spans="1:5" ht="39.950000000000003" customHeight="1">
      <c r="A38" s="283"/>
      <c r="B38" s="283"/>
      <c r="C38" s="1250"/>
      <c r="D38" s="1251"/>
      <c r="E38" s="283"/>
    </row>
    <row r="39" spans="1:5" ht="39.950000000000003" customHeight="1">
      <c r="A39" s="283"/>
      <c r="B39" s="283"/>
      <c r="C39" s="1250"/>
      <c r="D39" s="1251"/>
      <c r="E39" s="283"/>
    </row>
    <row r="40" spans="1:5" ht="39.950000000000003" customHeight="1">
      <c r="A40" s="283"/>
      <c r="B40" s="283"/>
      <c r="C40" s="1250"/>
      <c r="D40" s="1251"/>
      <c r="E40" s="283"/>
    </row>
    <row r="41" spans="1:5" ht="39.950000000000003" customHeight="1">
      <c r="A41" s="283"/>
      <c r="B41" s="283"/>
      <c r="C41" s="1250"/>
      <c r="D41" s="1251"/>
      <c r="E41" s="283"/>
    </row>
    <row r="42" spans="1:5" ht="39.950000000000003" customHeight="1">
      <c r="A42" s="283"/>
      <c r="B42" s="283"/>
      <c r="C42" s="1250"/>
      <c r="D42" s="1251"/>
      <c r="E42" s="283"/>
    </row>
    <row r="43" spans="1:5" ht="39.950000000000003" customHeight="1">
      <c r="A43" s="283"/>
      <c r="B43" s="283"/>
      <c r="C43" s="1250"/>
      <c r="D43" s="1251"/>
      <c r="E43" s="283"/>
    </row>
    <row r="44" spans="1:5" ht="39.950000000000003" customHeight="1">
      <c r="A44" s="283"/>
      <c r="B44" s="283"/>
      <c r="C44" s="1250"/>
      <c r="D44" s="1251"/>
      <c r="E44" s="283"/>
    </row>
    <row r="45" spans="1:5" ht="39.950000000000003" customHeight="1">
      <c r="A45" s="283"/>
      <c r="B45" s="283"/>
      <c r="C45" s="1250"/>
      <c r="D45" s="1251"/>
      <c r="E45" s="283"/>
    </row>
    <row r="46" spans="1:5" ht="20.100000000000001" customHeight="1"/>
    <row r="47" spans="1:5" ht="25.5" customHeight="1"/>
    <row r="48" spans="1:5" ht="25.5" customHeight="1">
      <c r="A48" s="26"/>
      <c r="B48" s="26"/>
      <c r="C48" s="26"/>
      <c r="D48" s="38"/>
      <c r="E48" s="26"/>
    </row>
    <row r="49" spans="1:5" ht="25.5" customHeight="1">
      <c r="A49" s="37" t="s">
        <v>6</v>
      </c>
      <c r="B49" s="77" t="str">
        <f>B26</f>
        <v/>
      </c>
      <c r="C49" s="40"/>
      <c r="D49" s="38" t="s">
        <v>4</v>
      </c>
      <c r="E49" s="272" t="str">
        <f>E26</f>
        <v/>
      </c>
    </row>
    <row r="50" spans="1:5" ht="25.5" customHeight="1">
      <c r="A50" s="37" t="s">
        <v>7</v>
      </c>
      <c r="B50" s="277" t="str">
        <f>B27</f>
        <v/>
      </c>
      <c r="C50" s="40"/>
      <c r="D50" s="38" t="s">
        <v>5</v>
      </c>
      <c r="E50" s="272" t="str">
        <f>E27</f>
        <v/>
      </c>
    </row>
    <row r="51" spans="1:5" ht="25.5" customHeight="1">
      <c r="D51" s="38"/>
    </row>
  </sheetData>
  <sheetProtection algorithmName="SHA-512" hashValue="m1hLHneMUvOfVTGLX061dbIMtVxHO8FvmbTENxi+h1klhzZeMVOcx00nOHy+wuJslqp0SoJd7dMrkK25vV56Tw==" saltValue="TD1hNY01/OgG8RIUEkPmYg==" spinCount="100000" sheet="1" formatColumns="0" formatRows="0" selectLockedCells="1"/>
  <customSheetViews>
    <customSheetView guid="{7518E083-431A-45D0-A3DD-DF0866826B90}" showPageBreaks="1" showGridLines="0" printArea="1" hiddenColumns="1" view="pageBreakPreview" topLeftCell="A31">
      <selection activeCell="A17" sqref="A17"/>
      <rowBreaks count="1" manualBreakCount="1">
        <brk id="27" max="4" man="1"/>
      </rowBreaks>
      <pageMargins left="0.75" right="0.63" top="0.57999999999999996" bottom="0.4" header="0.34" footer="0.2"/>
      <pageSetup scale="94" orientation="portrait" r:id="rId1"/>
      <headerFooter alignWithMargins="0">
        <oddFooter>&amp;R&amp;"Book Antiqua,Bold"&amp;8 Page &amp;P of &amp;N</oddFooter>
      </headerFooter>
    </customSheetView>
    <customSheetView guid="{CD28740F-9825-447C-B887-B18F0232D126}"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2"/>
      <headerFooter alignWithMargins="0">
        <oddFooter>&amp;R&amp;"Book Antiqua,Bold"&amp;8 Page &amp;P of &amp;N</oddFooter>
      </headerFooter>
    </customSheetView>
    <customSheetView guid="{012A8702-091E-4FD1-8E26-12B65B8B3B8C}"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3"/>
      <headerFooter alignWithMargins="0">
        <oddFooter>&amp;R&amp;"Book Antiqua,Bold"&amp;8 Page &amp;P of &amp;N</oddFooter>
      </headerFooter>
    </customSheetView>
    <customSheetView guid="{0D490C87-B003-4943-9825-ACE0B8E7CC06}" showPageBreaks="1" showGridLines="0" printArea="1" hiddenColumns="1" view="pageBreakPreview" topLeftCell="A4">
      <selection activeCell="A17" sqref="A17"/>
      <rowBreaks count="1" manualBreakCount="1">
        <brk id="27" max="4" man="1"/>
      </rowBreaks>
      <pageMargins left="0.75" right="0.63" top="0.57999999999999996" bottom="0.4" header="0.34" footer="0.2"/>
      <pageSetup scale="94" orientation="portrait" r:id="rId4"/>
      <headerFooter alignWithMargins="0">
        <oddFooter>&amp;R&amp;"Book Antiqua,Bold"&amp;8 Page &amp;P of &amp;N</oddFooter>
      </headerFooter>
    </customSheetView>
    <customSheetView guid="{4D67A8FB-66CE-4EFD-8932-C754BE25ED43}"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5"/>
      <headerFooter alignWithMargins="0">
        <oddFooter>&amp;R&amp;"Book Antiqua,Bold"&amp;8 Page &amp;P of &amp;N</oddFooter>
      </headerFooter>
    </customSheetView>
    <customSheetView guid="{B07CB001-8FAF-40AD-8AD5-A65A64B33B35}"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6"/>
      <headerFooter alignWithMargins="0">
        <oddFooter>&amp;R&amp;"Book Antiqua,Bold"&amp;8 Page &amp;P of &amp;N</oddFooter>
      </headerFooter>
    </customSheetView>
    <customSheetView guid="{8CF338B0-8CA3-4AF4-816D-CB7A6D8E33BC}" showPageBreaks="1" showGridLines="0" printArea="1" hiddenColumns="1" view="pageBreakPreview" topLeftCell="A13">
      <selection activeCell="C40" sqref="C40:D40"/>
      <rowBreaks count="1" manualBreakCount="1">
        <brk id="27" max="4" man="1"/>
      </rowBreaks>
      <pageMargins left="0.75" right="0.63" top="0.57999999999999996" bottom="0.4" header="0.34" footer="0.2"/>
      <pageSetup scale="94" orientation="portrait" r:id="rId7"/>
      <headerFooter alignWithMargins="0">
        <oddFooter>&amp;R&amp;"Book Antiqua,Bold"&amp;8 Page &amp;P of &amp;N</oddFooter>
      </headerFooter>
    </customSheetView>
    <customSheetView guid="{D05C69EC-C4A6-4AED-AFBA-A3044FD4B3FB}" showPageBreaks="1" showGridLines="0" printArea="1" hiddenColumns="1" view="pageBreakPreview" topLeftCell="A10">
      <selection activeCell="C40" sqref="C40:D40"/>
      <rowBreaks count="1" manualBreakCount="1">
        <brk id="27" max="4" man="1"/>
      </rowBreaks>
      <pageMargins left="0.75" right="0.63" top="0.57999999999999996" bottom="0.4" header="0.34" footer="0.2"/>
      <pageSetup scale="94" orientation="portrait" r:id="rId8"/>
      <headerFooter alignWithMargins="0">
        <oddFooter>&amp;R&amp;"Book Antiqua,Bold"&amp;8 Page &amp;P of &amp;N</oddFooter>
      </headerFooter>
    </customSheetView>
    <customSheetView guid="{BE615921-12B2-47E1-81BB-292B559B4C46}" showPageBreaks="1" showGridLines="0" printArea="1" hiddenColumns="1" view="pageBreakPreview" topLeftCell="A24">
      <selection activeCell="C40" sqref="C40:D40"/>
      <rowBreaks count="1" manualBreakCount="1">
        <brk id="27" max="4" man="1"/>
      </rowBreaks>
      <pageMargins left="0.75" right="0.63" top="0.57999999999999996" bottom="0.4" header="0.34" footer="0.2"/>
      <pageSetup scale="94" orientation="portrait" r:id="rId9"/>
      <headerFooter alignWithMargins="0">
        <oddFooter>&amp;R&amp;"Book Antiqua,Bold"&amp;8 Page &amp;P of &amp;N</oddFooter>
      </headerFooter>
    </customSheetView>
    <customSheetView guid="{13A93EBF-985A-49FD-9FE0-DC75D238EC8C}" showPageBreaks="1" showGridLines="0" printArea="1" hiddenColumns="1" view="pageBreakPreview" topLeftCell="A7">
      <selection activeCell="E20" sqref="E20"/>
      <rowBreaks count="1" manualBreakCount="1">
        <brk id="27" max="4" man="1"/>
      </rowBreaks>
      <pageMargins left="0.75" right="0.63" top="0.57999999999999996" bottom="0.4" header="0.34" footer="0.2"/>
      <pageSetup scale="94" orientation="portrait" r:id="rId10"/>
      <headerFooter alignWithMargins="0">
        <oddFooter>&amp;R&amp;"Book Antiqua,Bold"&amp;8 Page &amp;P of &amp;N</oddFooter>
      </headerFooter>
    </customSheetView>
    <customSheetView guid="{1E2D7167-D6B7-4690-9A83-BF768C4223A4}" showPageBreaks="1" showGridLines="0" printArea="1" hiddenColumns="1" view="pageBreakPreview">
      <selection activeCell="B75" sqref="B75:C75"/>
      <rowBreaks count="1" manualBreakCount="1">
        <brk id="27" max="4" man="1"/>
      </rowBreaks>
      <pageMargins left="0.75" right="0.63" top="0.57999999999999996" bottom="0.4" header="0.34" footer="0.2"/>
      <pageSetup scale="94" orientation="portrait" r:id="rId11"/>
      <headerFooter alignWithMargins="0">
        <oddFooter>&amp;R&amp;"Book Antiqua,Bold"&amp;8 Page &amp;P of &amp;N</oddFooter>
      </headerFooter>
    </customSheetView>
    <customSheetView guid="{7A88FC7A-7690-48AB-B789-172043AFADC8}" showPageBreaks="1" showGridLines="0" printArea="1" hiddenColumns="1" view="pageBreakPreview" topLeftCell="A13">
      <selection activeCell="B75" sqref="B75:C75"/>
      <rowBreaks count="1" manualBreakCount="1">
        <brk id="27" max="4" man="1"/>
      </rowBreaks>
      <pageMargins left="0.75" right="0.63" top="0.57999999999999996" bottom="0.4" header="0.34" footer="0.2"/>
      <pageSetup scale="94" orientation="portrait" r:id="rId12"/>
      <headerFooter alignWithMargins="0">
        <oddFooter>&amp;R&amp;"Book Antiqua,Bold"&amp;8 Page &amp;P of &amp;N</oddFooter>
      </headerFooter>
    </customSheetView>
    <customSheetView guid="{CB7CD015-9A92-451A-BEF4-2BC98E3768DD}" showPageBreaks="1" showGridLines="0" printArea="1" hiddenColumns="1" view="pageBreakPreview">
      <selection activeCell="A17" sqref="A17"/>
      <pageMargins left="0.75" right="0.63" top="0.57999999999999996" bottom="0.4" header="0.34" footer="0.2"/>
      <pageSetup scale="96" orientation="portrait" r:id="rId13"/>
      <headerFooter alignWithMargins="0">
        <oddFooter>&amp;R&amp;"Book Antiqua,Bold"&amp;8 Page &amp;P of &amp;N</oddFooter>
      </headerFooter>
    </customSheetView>
    <customSheetView guid="{44C1C443-3199-4288-884A-D16AF7B2CD69}" showPageBreaks="1" showGridLines="0" printArea="1" hiddenColumns="1" view="pageBreakPreview">
      <selection activeCell="A17" sqref="A17"/>
      <pageMargins left="0.75" right="0.63" top="0.57999999999999996" bottom="0.4" header="0.34" footer="0.2"/>
      <pageSetup scale="96" orientation="portrait" r:id="rId14"/>
      <headerFooter alignWithMargins="0">
        <oddFooter>&amp;R&amp;"Book Antiqua,Bold"&amp;8 Page &amp;P of &amp;N</oddFooter>
      </headerFooter>
    </customSheetView>
    <customSheetView guid="{82E8A0F5-0020-4355-95CF-28601763A783}" showPageBreaks="1" showGridLines="0" printArea="1" hiddenColumns="1" view="pageBreakPreview" topLeftCell="A13">
      <selection activeCell="A17" sqref="A17"/>
      <pageMargins left="0.75" right="0.63" top="0.57999999999999996" bottom="0.4" header="0.34" footer="0.2"/>
      <pageSetup scale="96" orientation="portrait" r:id="rId15"/>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6"/>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21"/>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3"/>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4"/>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5"/>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6"/>
      <headerFooter alignWithMargins="0">
        <oddFooter>&amp;R&amp;"Book Antiqua,Bold"&amp;8 Page &amp;P of &amp;N</oddFooter>
      </headerFooter>
    </customSheetView>
    <customSheetView guid="{82C64B11-1F50-45B5-B7BB-9F1DC733C833}" showPageBreaks="1" showGridLines="0" printArea="1" hiddenColumns="1" view="pageBreakPreview" topLeftCell="A11">
      <selection activeCell="B75" sqref="B75:C75"/>
      <rowBreaks count="1" manualBreakCount="1">
        <brk id="27" max="4" man="1"/>
      </rowBreaks>
      <pageMargins left="0.75" right="0.63" top="0.57999999999999996" bottom="0.4" header="0.34" footer="0.2"/>
      <pageSetup scale="94" orientation="portrait" r:id="rId27"/>
      <headerFooter alignWithMargins="0">
        <oddFooter>&amp;R&amp;"Book Antiqua,Bold"&amp;8 Page &amp;P of &amp;N</oddFooter>
      </headerFooter>
    </customSheetView>
    <customSheetView guid="{CFBF18EC-8277-4311-991B-395AF21BB33B}" showPageBreaks="1" showGridLines="0" printArea="1" hiddenColumns="1" view="pageBreakPreview">
      <selection activeCell="B75" sqref="B75:C75"/>
      <rowBreaks count="1" manualBreakCount="1">
        <brk id="27" max="4" man="1"/>
      </rowBreaks>
      <pageMargins left="0.75" right="0.63" top="0.57999999999999996" bottom="0.4" header="0.34" footer="0.2"/>
      <pageSetup scale="94" orientation="portrait" r:id="rId28"/>
      <headerFooter alignWithMargins="0">
        <oddFooter>&amp;R&amp;"Book Antiqua,Bold"&amp;8 Page &amp;P of &amp;N</oddFooter>
      </headerFooter>
    </customSheetView>
    <customSheetView guid="{AA750348-930C-43DE-ADD0-8D60980F5013}" showPageBreaks="1" showGridLines="0" printArea="1" hiddenColumns="1" view="pageBreakPreview">
      <selection activeCell="B75" sqref="B75:C75"/>
      <rowBreaks count="1" manualBreakCount="1">
        <brk id="27" max="4" man="1"/>
      </rowBreaks>
      <pageMargins left="0.75" right="0.63" top="0.57999999999999996" bottom="0.4" header="0.34" footer="0.2"/>
      <pageSetup scale="94" orientation="portrait" r:id="rId29"/>
      <headerFooter alignWithMargins="0">
        <oddFooter>&amp;R&amp;"Book Antiqua,Bold"&amp;8 Page &amp;P of &amp;N</oddFooter>
      </headerFooter>
    </customSheetView>
    <customSheetView guid="{14C32814-5A59-4863-9FB1-822FBB75D7D1}"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30"/>
      <headerFooter alignWithMargins="0">
        <oddFooter>&amp;R&amp;"Book Antiqua,Bold"&amp;8 Page &amp;P of &amp;N</oddFooter>
      </headerFooter>
    </customSheetView>
    <customSheetView guid="{1F125E51-1799-42D0-B41E-DC039BB17D59}" showPageBreaks="1" showGridLines="0" printArea="1" hiddenColumns="1" view="pageBreakPreview">
      <selection activeCell="C40" sqref="C40:D40"/>
      <rowBreaks count="1" manualBreakCount="1">
        <brk id="27" max="4" man="1"/>
      </rowBreaks>
      <pageMargins left="0.75" right="0.63" top="0.57999999999999996" bottom="0.4" header="0.34" footer="0.2"/>
      <pageSetup scale="94" orientation="portrait" r:id="rId31"/>
      <headerFooter alignWithMargins="0">
        <oddFooter>&amp;R&amp;"Book Antiqua,Bold"&amp;8 Page &amp;P of &amp;N</oddFooter>
      </headerFooter>
    </customSheetView>
    <customSheetView guid="{77353208-2D17-4D2E-ADE3-4F168F350B73}"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32"/>
      <headerFooter alignWithMargins="0">
        <oddFooter>&amp;R&amp;"Book Antiqua,Bold"&amp;8 Page &amp;P of &amp;N</oddFooter>
      </headerFooter>
    </customSheetView>
    <customSheetView guid="{010B040B-83D1-42E5-9354-A9BE9113BDAC}"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33"/>
      <headerFooter alignWithMargins="0">
        <oddFooter>&amp;R&amp;"Book Antiqua,Bold"&amp;8 Page &amp;P of &amp;N</oddFooter>
      </headerFooter>
    </customSheetView>
    <customSheetView guid="{FC200EB0-6614-47DB-96CE-7610471486D9}"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34"/>
      <headerFooter alignWithMargins="0">
        <oddFooter>&amp;R&amp;"Book Antiqua,Bold"&amp;8 Page &amp;P of &amp;N</oddFooter>
      </headerFooter>
    </customSheetView>
    <customSheetView guid="{35C772BD-8F05-4A18-BEC8-6AF744E22539}" showPageBreaks="1" showGridLines="0" printArea="1" hiddenColumns="1" view="pageBreakPreview">
      <selection activeCell="A17" sqref="A17"/>
      <rowBreaks count="1" manualBreakCount="1">
        <brk id="27" max="4" man="1"/>
      </rowBreaks>
      <pageMargins left="0.75" right="0.63" top="0.57999999999999996" bottom="0.4" header="0.34" footer="0.2"/>
      <pageSetup scale="94" orientation="portrait" r:id="rId35"/>
      <headerFooter alignWithMargins="0">
        <oddFooter>&amp;R&amp;"Book Antiqua,Bold"&amp;8 Page &amp;P of &amp;N</oddFooter>
      </headerFooter>
    </customSheetView>
    <customSheetView guid="{FADCBE67-C557-4BB1-9129-D4D2EFCC4742}" showPageBreaks="1" showGridLines="0" printArea="1" hiddenColumns="1" view="pageBreakPreview" topLeftCell="A31">
      <selection activeCell="A17" sqref="A17"/>
      <rowBreaks count="1" manualBreakCount="1">
        <brk id="27" max="4" man="1"/>
      </rowBreaks>
      <pageMargins left="0.75" right="0.63" top="0.57999999999999996" bottom="0.4" header="0.34" footer="0.2"/>
      <pageSetup scale="94" orientation="portrait" r:id="rId36"/>
      <headerFooter alignWithMargins="0">
        <oddFooter>&amp;R&amp;"Book Antiqua,Bold"&amp;8 Page &amp;P of &amp;N</oddFooter>
      </headerFooter>
    </customSheetView>
  </customSheetViews>
  <mergeCells count="30">
    <mergeCell ref="C16:D16"/>
    <mergeCell ref="A8:D8"/>
    <mergeCell ref="A31:E31"/>
    <mergeCell ref="A3:E3"/>
    <mergeCell ref="A5:E5"/>
    <mergeCell ref="A14:E14"/>
    <mergeCell ref="B9:D9"/>
    <mergeCell ref="B10:D10"/>
    <mergeCell ref="B11:D11"/>
    <mergeCell ref="B12:D12"/>
    <mergeCell ref="C17:D17"/>
    <mergeCell ref="C20:D20"/>
    <mergeCell ref="C18:D18"/>
    <mergeCell ref="C19:D19"/>
    <mergeCell ref="C45:D45"/>
    <mergeCell ref="C41:D41"/>
    <mergeCell ref="C42:D42"/>
    <mergeCell ref="C21:D21"/>
    <mergeCell ref="A23:E23"/>
    <mergeCell ref="A24:E24"/>
    <mergeCell ref="A32:E32"/>
    <mergeCell ref="C39:D39"/>
    <mergeCell ref="C37:D37"/>
    <mergeCell ref="C38:D38"/>
    <mergeCell ref="C44:D44"/>
    <mergeCell ref="A33:E33"/>
    <mergeCell ref="C35:D35"/>
    <mergeCell ref="C36:D36"/>
    <mergeCell ref="C40:D40"/>
    <mergeCell ref="C43:D43"/>
  </mergeCells>
  <phoneticPr fontId="6" type="noConversion"/>
  <conditionalFormatting sqref="A52:E52">
    <cfRule type="expression" dxfId="27" priority="2" stopIfTrue="1">
      <formula>$H$20="No"</formula>
    </cfRule>
  </conditionalFormatting>
  <conditionalFormatting sqref="A31:E51">
    <cfRule type="expression" dxfId="26" priority="3" stopIfTrue="1">
      <formula>$H$20=FALSE</formula>
    </cfRule>
  </conditionalFormatting>
  <conditionalFormatting sqref="A30:E30">
    <cfRule type="expression" dxfId="25" priority="1" stopIfTrue="1">
      <formula>$H$20=FALSE</formula>
    </cfRule>
  </conditionalFormatting>
  <pageMargins left="0.75" right="0.63" top="0.57999999999999996" bottom="0.4" header="0.34" footer="0.2"/>
  <pageSetup scale="94" orientation="portrait" r:id="rId37"/>
  <headerFooter alignWithMargins="0">
    <oddFooter>&amp;R&amp;"Book Antiqua,Bold"&amp;8 Page &amp;P of &amp;N</oddFooter>
  </headerFooter>
  <rowBreaks count="1" manualBreakCount="1">
    <brk id="27" max="4" man="1"/>
  </rowBreaks>
  <drawing r:id="rId38"/>
  <legacyDrawing r:id="rId39"/>
  <mc:AlternateContent xmlns:mc="http://schemas.openxmlformats.org/markup-compatibility/2006">
    <mc:Choice Requires="x14">
      <controls>
        <mc:AlternateContent xmlns:mc="http://schemas.openxmlformats.org/markup-compatibility/2006">
          <mc:Choice Requires="x14">
            <control shapeId="10254" r:id="rId40"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indexed="12"/>
  </sheetPr>
  <dimension ref="A1:I38"/>
  <sheetViews>
    <sheetView showGridLines="0" view="pageBreakPreview" zoomScaleNormal="100" zoomScaleSheetLayoutView="100" workbookViewId="0">
      <selection activeCell="E10" sqref="E10"/>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39.28515625" style="30" customWidth="1"/>
    <col min="6" max="8" width="9.140625" style="25"/>
    <col min="9" max="16384" width="9.140625" style="26"/>
  </cols>
  <sheetData>
    <row r="1" spans="1:9">
      <c r="A1" s="22" t="str">
        <f>Basic!A3&amp;Basic!B3</f>
        <v>Specification No. :CC/NT/W-TW/DOM/A04/25/06315</v>
      </c>
      <c r="B1" s="23"/>
      <c r="C1" s="23"/>
      <c r="D1" s="23"/>
      <c r="E1" s="19" t="str">
        <f>"Attachment-7 "</f>
        <v xml:space="preserve">Attachment-7 </v>
      </c>
    </row>
    <row r="2" spans="1:9">
      <c r="E2" s="256"/>
    </row>
    <row r="3" spans="1:9" ht="87" customHeight="1">
      <c r="A3" s="758" t="str">
        <f>'Attach 3(JV)'!A3</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27"/>
      <c r="G3" s="28"/>
      <c r="H3" s="27"/>
    </row>
    <row r="4" spans="1:9" ht="20.100000000000001" customHeight="1">
      <c r="A4" s="29"/>
      <c r="H4" s="31"/>
      <c r="I4" s="10"/>
    </row>
    <row r="5" spans="1:9" ht="20.100000000000001" customHeight="1">
      <c r="A5" s="759" t="s">
        <v>187</v>
      </c>
      <c r="B5" s="759"/>
      <c r="C5" s="759"/>
      <c r="D5" s="759"/>
      <c r="E5" s="759"/>
      <c r="F5" s="32"/>
      <c r="H5" s="31"/>
      <c r="I5" s="10"/>
    </row>
    <row r="6" spans="1:9" ht="20.100000000000001" customHeight="1">
      <c r="A6" s="33"/>
      <c r="H6" s="31"/>
      <c r="I6" s="10"/>
    </row>
    <row r="7" spans="1:9" ht="20.100000000000001" customHeight="1">
      <c r="A7" s="34" t="str">
        <f>'Attach 3(JV)'!A7</f>
        <v>Bidder’s Name and Address :</v>
      </c>
      <c r="E7" s="14" t="str">
        <f>'Attach 3(JV)'!E7</f>
        <v>To:</v>
      </c>
      <c r="H7" s="31"/>
      <c r="I7" s="10"/>
    </row>
    <row r="8" spans="1:9" ht="36" customHeight="1">
      <c r="A8" s="757" t="str">
        <f>'Attach 3(JV)'!A8</f>
        <v/>
      </c>
      <c r="B8" s="757"/>
      <c r="C8" s="757"/>
      <c r="D8" s="757"/>
      <c r="E8" s="162" t="str">
        <f>'Attach 3(JV)'!E8</f>
        <v>Contract Services</v>
      </c>
      <c r="H8" s="31"/>
      <c r="I8" s="10"/>
    </row>
    <row r="9" spans="1:9" ht="20.100000000000001" customHeight="1">
      <c r="A9" s="12" t="s">
        <v>356</v>
      </c>
      <c r="B9" s="761" t="str">
        <f>'Attach 3(JV)'!B9</f>
        <v/>
      </c>
      <c r="C9" s="761"/>
      <c r="D9" s="761"/>
      <c r="E9" s="162" t="str">
        <f>'Attach 3(JV)'!E9</f>
        <v>Power Grid Corporation of India Ltd.,</v>
      </c>
      <c r="H9" s="31"/>
      <c r="I9" s="10"/>
    </row>
    <row r="10" spans="1:9" ht="20.100000000000001" customHeight="1">
      <c r="A10" s="12" t="s">
        <v>358</v>
      </c>
      <c r="B10" s="761" t="str">
        <f>'Attach 3(JV)'!B10</f>
        <v/>
      </c>
      <c r="C10" s="761"/>
      <c r="D10" s="761"/>
      <c r="E10" s="162" t="str">
        <f>'Attach 3(JV)'!E10</f>
        <v>"Saudamini", Plot No. 2, Sector 29</v>
      </c>
      <c r="H10" s="31"/>
      <c r="I10" s="10"/>
    </row>
    <row r="11" spans="1:9" ht="20.100000000000001" customHeight="1">
      <c r="B11" s="761" t="str">
        <f>'Attach 3(JV)'!B11</f>
        <v/>
      </c>
      <c r="C11" s="761"/>
      <c r="D11" s="761"/>
      <c r="E11" s="162" t="str">
        <f>'Attach 3(JV)'!E11</f>
        <v>Gurgaon (Haryana) - 122001</v>
      </c>
    </row>
    <row r="12" spans="1:9" ht="20.100000000000001" customHeight="1">
      <c r="A12" s="33"/>
      <c r="B12" s="761" t="str">
        <f>'Attach 3(JV)'!B12</f>
        <v/>
      </c>
      <c r="C12" s="761"/>
      <c r="D12" s="761"/>
      <c r="E12" s="14"/>
    </row>
    <row r="13" spans="1:9" ht="20.100000000000001" customHeight="1"/>
    <row r="14" spans="1:9" ht="20.100000000000001" customHeight="1">
      <c r="A14" s="33"/>
    </row>
    <row r="15" spans="1:9" ht="27.75" customHeight="1">
      <c r="A15" s="762" t="s">
        <v>188</v>
      </c>
      <c r="B15" s="762"/>
      <c r="C15" s="762"/>
      <c r="D15" s="762"/>
      <c r="E15" s="762"/>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6</v>
      </c>
      <c r="B22" s="77" t="str">
        <f>'Attach 3(JV)'!B24</f>
        <v/>
      </c>
      <c r="C22" s="34"/>
      <c r="D22" s="38" t="s">
        <v>4</v>
      </c>
      <c r="E22" s="272" t="str">
        <f>'Attach 3(JV)'!E24</f>
        <v/>
      </c>
    </row>
    <row r="23" spans="1:5" ht="33" customHeight="1">
      <c r="A23" s="37" t="s">
        <v>7</v>
      </c>
      <c r="B23" s="272" t="str">
        <f>'Attach 3(JV)'!B25</f>
        <v/>
      </c>
      <c r="C23" s="34"/>
      <c r="D23" s="38" t="s">
        <v>5</v>
      </c>
      <c r="E23" s="272" t="str">
        <f>'Attach 3(JV)'!E25</f>
        <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algorithmName="SHA-512" hashValue="IAqNSz7I2NcUWNTOHi7RPOA6bkWI5ztFNc6roQtC1uVgWS7gk460u6NhamTNWG8tqQcTsFOdSC2OwSZeSI7pJg==" saltValue="inYyJHFY3V0ipIvMjpUkuA==" spinCount="100000" sheet="1" formatCells="0" formatColumns="0" selectLockedCells="1"/>
  <customSheetViews>
    <customSheetView guid="{7518E083-431A-45D0-A3DD-DF0866826B90}" showPageBreaks="1" showGridLines="0" printArea="1" view="pageBreakPreview" topLeftCell="A7">
      <selection activeCell="A5" sqref="A5:E5"/>
      <pageMargins left="0.75" right="0.63" top="0.57999999999999996" bottom="0.6" header="0.34" footer="0.35"/>
      <pageSetup orientation="portrait" r:id="rId1"/>
      <headerFooter alignWithMargins="0">
        <oddFooter>&amp;R&amp;"Book Antiqua,Bold"&amp;8 Page &amp;P of &amp;N</oddFooter>
      </headerFooter>
    </customSheetView>
    <customSheetView guid="{CD28740F-9825-447C-B887-B18F0232D126}" showPageBreaks="1" showGridLines="0" printArea="1" view="pageBreakPreview">
      <selection activeCell="A5" sqref="A5:E5"/>
      <pageMargins left="0.75" right="0.63" top="0.57999999999999996" bottom="0.6" header="0.34" footer="0.35"/>
      <pageSetup orientation="portrait" r:id="rId2"/>
      <headerFooter alignWithMargins="0">
        <oddFooter>&amp;R&amp;"Book Antiqua,Bold"&amp;8 Page &amp;P of &amp;N</oddFooter>
      </headerFooter>
    </customSheetView>
    <customSheetView guid="{012A8702-091E-4FD1-8E26-12B65B8B3B8C}" showPageBreaks="1" showGridLines="0" printArea="1" view="pageBreakPreview">
      <selection activeCell="E14" sqref="E14"/>
      <pageMargins left="0.75" right="0.63" top="0.57999999999999996" bottom="0.6" header="0.34" footer="0.35"/>
      <pageSetup orientation="portrait" r:id="rId3"/>
      <headerFooter alignWithMargins="0">
        <oddFooter>&amp;R&amp;"Book Antiqua,Bold"&amp;8 Page &amp;P of &amp;N</oddFooter>
      </headerFooter>
    </customSheetView>
    <customSheetView guid="{0D490C87-B003-4943-9825-ACE0B8E7CC06}" showPageBreaks="1" showGridLines="0" printArea="1" view="pageBreakPreview">
      <selection activeCell="D18" sqref="D18"/>
      <pageMargins left="0.75" right="0.63" top="0.57999999999999996" bottom="0.6" header="0.34" footer="0.35"/>
      <pageSetup orientation="portrait" r:id="rId4"/>
      <headerFooter alignWithMargins="0">
        <oddFooter>&amp;R&amp;"Book Antiqua,Bold"&amp;8 Page &amp;P of &amp;N</oddFooter>
      </headerFooter>
    </customSheetView>
    <customSheetView guid="{4D67A8FB-66CE-4EFD-8932-C754BE25ED43}" showPageBreaks="1" showGridLines="0" printArea="1" view="pageBreakPreview">
      <selection activeCell="A2" sqref="A2"/>
      <pageMargins left="0.75" right="0.63" top="0.57999999999999996" bottom="0.6" header="0.34" footer="0.35"/>
      <pageSetup orientation="portrait" r:id="rId5"/>
      <headerFooter alignWithMargins="0">
        <oddFooter>&amp;R&amp;"Book Antiqua,Bold"&amp;8 Page &amp;P of &amp;N</oddFooter>
      </headerFooter>
    </customSheetView>
    <customSheetView guid="{B07CB001-8FAF-40AD-8AD5-A65A64B33B35}" showPageBreaks="1" showGridLines="0" printArea="1" view="pageBreakPreview">
      <selection activeCell="A2" sqref="A2"/>
      <pageMargins left="0.75" right="0.63" top="0.57999999999999996" bottom="0.6" header="0.34" footer="0.35"/>
      <pageSetup orientation="portrait" r:id="rId6"/>
      <headerFooter alignWithMargins="0">
        <oddFooter>&amp;R&amp;"Book Antiqua,Bold"&amp;8 Page &amp;P of &amp;N</oddFooter>
      </headerFooter>
    </customSheetView>
    <customSheetView guid="{8CF338B0-8CA3-4AF4-816D-CB7A6D8E33BC}" showPageBreaks="1" showGridLines="0" printArea="1" view="pageBreakPreview" topLeftCell="A16">
      <selection activeCell="A3" sqref="A3:E3"/>
      <pageMargins left="0.75" right="0.63" top="0.57999999999999996" bottom="0.6" header="0.34" footer="0.35"/>
      <pageSetup orientation="portrait" r:id="rId7"/>
      <headerFooter alignWithMargins="0">
        <oddFooter>&amp;R&amp;"Book Antiqua,Bold"&amp;8 Page &amp;P of &amp;N</oddFooter>
      </headerFooter>
    </customSheetView>
    <customSheetView guid="{D05C69EC-C4A6-4AED-AFBA-A3044FD4B3FB}" showPageBreaks="1" showGridLines="0" printArea="1" view="pageBreakPreview" topLeftCell="A4">
      <selection activeCell="A3" sqref="A3:E3"/>
      <pageMargins left="0.75" right="0.63" top="0.57999999999999996" bottom="0.6" header="0.34" footer="0.35"/>
      <pageSetup orientation="portrait" r:id="rId8"/>
      <headerFooter alignWithMargins="0">
        <oddFooter>&amp;R&amp;"Book Antiqua,Bold"&amp;8 Page &amp;P of &amp;N</oddFooter>
      </headerFooter>
    </customSheetView>
    <customSheetView guid="{BE615921-12B2-47E1-81BB-292B559B4C46}" showPageBreaks="1" showGridLines="0" printArea="1" view="pageBreakPreview">
      <selection activeCell="A3" sqref="A3:E3"/>
      <pageMargins left="0.75" right="0.63" top="0.57999999999999996" bottom="0.6" header="0.34" footer="0.35"/>
      <pageSetup orientation="portrait" r:id="rId9"/>
      <headerFooter alignWithMargins="0">
        <oddFooter>&amp;R&amp;"Book Antiqua,Bold"&amp;8 Page &amp;P of &amp;N</oddFooter>
      </headerFooter>
    </customSheetView>
    <customSheetView guid="{13A93EBF-985A-49FD-9FE0-DC75D238EC8C}" showPageBreaks="1" showGridLines="0" printArea="1" view="pageBreakPreview">
      <selection activeCell="A3" sqref="A3:E3"/>
      <pageMargins left="0.75" right="0.63" top="0.57999999999999996" bottom="0.6" header="0.34" footer="0.35"/>
      <pageSetup orientation="portrait" r:id="rId10"/>
      <headerFooter alignWithMargins="0">
        <oddFooter>&amp;R&amp;"Book Antiqua,Bold"&amp;8 Page &amp;P of &amp;N</oddFooter>
      </headerFooter>
    </customSheetView>
    <customSheetView guid="{1E2D7167-D6B7-4690-9A83-BF768C4223A4}" showPageBreaks="1" showGridLines="0" printArea="1" view="pageBreakPreview" topLeftCell="A3">
      <selection activeCell="B75" sqref="B75:C75"/>
      <pageMargins left="0.75" right="0.63" top="0.57999999999999996" bottom="0.6" header="0.34" footer="0.35"/>
      <pageSetup orientation="portrait" r:id="rId11"/>
      <headerFooter alignWithMargins="0">
        <oddFooter>&amp;R&amp;"Book Antiqua,Bold"&amp;8 Page &amp;P of &amp;N</oddFooter>
      </headerFooter>
    </customSheetView>
    <customSheetView guid="{7A88FC7A-7690-48AB-B789-172043AFADC8}" showPageBreaks="1" showGridLines="0" printArea="1" view="pageBreakPreview">
      <selection activeCell="B75" sqref="B75:C75"/>
      <pageMargins left="0.75" right="0.63" top="0.57999999999999996" bottom="0.6" header="0.34" footer="0.35"/>
      <pageSetup orientation="portrait" r:id="rId12"/>
      <headerFooter alignWithMargins="0">
        <oddFooter>&amp;R&amp;"Book Antiqua,Bold"&amp;8 Page &amp;P of &amp;N</oddFooter>
      </headerFooter>
    </customSheetView>
    <customSheetView guid="{CB7CD015-9A92-451A-BEF4-2BC98E3768DD}" showPageBreaks="1" showGridLines="0" printArea="1" view="pageBreakPreview">
      <pageMargins left="0.75" right="0.63" top="0.57999999999999996" bottom="0.6" header="0.34" footer="0.35"/>
      <pageSetup orientation="portrait" r:id="rId13"/>
      <headerFooter alignWithMargins="0">
        <oddFooter>&amp;R&amp;"Book Antiqua,Bold"&amp;8 Page &amp;P of &amp;N</oddFooter>
      </headerFooter>
    </customSheetView>
    <customSheetView guid="{44C1C443-3199-4288-884A-D16AF7B2CD69}" showPageBreaks="1" showGridLines="0" printArea="1" view="pageBreakPreview">
      <pageMargins left="0.75" right="0.63" top="0.57999999999999996" bottom="0.6" header="0.34" footer="0.35"/>
      <pageSetup orientation="portrait" r:id="rId14"/>
      <headerFooter alignWithMargins="0">
        <oddFooter>&amp;R&amp;"Book Antiqua,Bold"&amp;8 Page &amp;P of &amp;N</oddFooter>
      </headerFooter>
    </customSheetView>
    <customSheetView guid="{82E8A0F5-0020-4355-95CF-28601763A783}" showPageBreaks="1" showGridLines="0" printArea="1" view="pageBreakPreview" topLeftCell="A4">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5"/>
      <headerFooter alignWithMargins="0">
        <oddFooter>&amp;R&amp;"Book Antiqua,Bold"&amp;8 Page &amp;P of &amp;N</oddFooter>
      </headerFooter>
    </customSheetView>
    <customSheetView guid="{82C64B11-1F50-45B5-B7BB-9F1DC733C833}" showPageBreaks="1" showGridLines="0" printArea="1" view="pageBreakPreview" topLeftCell="A16">
      <selection activeCell="B75" sqref="B75:C75"/>
      <pageMargins left="0.75" right="0.63" top="0.57999999999999996" bottom="0.6" header="0.34" footer="0.35"/>
      <pageSetup orientation="portrait" r:id="rId26"/>
      <headerFooter alignWithMargins="0">
        <oddFooter>&amp;R&amp;"Book Antiqua,Bold"&amp;8 Page &amp;P of &amp;N</oddFooter>
      </headerFooter>
    </customSheetView>
    <customSheetView guid="{CFBF18EC-8277-4311-991B-395AF21BB33B}" showPageBreaks="1" showGridLines="0" printArea="1" view="pageBreakPreview" topLeftCell="A3">
      <selection activeCell="B75" sqref="B75:C75"/>
      <pageMargins left="0.75" right="0.63" top="0.57999999999999996" bottom="0.6" header="0.34" footer="0.35"/>
      <pageSetup orientation="portrait" r:id="rId27"/>
      <headerFooter alignWithMargins="0">
        <oddFooter>&amp;R&amp;"Book Antiqua,Bold"&amp;8 Page &amp;P of &amp;N</oddFooter>
      </headerFooter>
    </customSheetView>
    <customSheetView guid="{AA750348-930C-43DE-ADD0-8D60980F5013}" showPageBreaks="1" showGridLines="0" printArea="1" view="pageBreakPreview" topLeftCell="A3">
      <selection activeCell="B75" sqref="B75:C75"/>
      <pageMargins left="0.75" right="0.63" top="0.57999999999999996" bottom="0.6" header="0.34" footer="0.35"/>
      <pageSetup orientation="portrait" r:id="rId28"/>
      <headerFooter alignWithMargins="0">
        <oddFooter>&amp;R&amp;"Book Antiqua,Bold"&amp;8 Page &amp;P of &amp;N</oddFooter>
      </headerFooter>
    </customSheetView>
    <customSheetView guid="{14C32814-5A59-4863-9FB1-822FBB75D7D1}" showPageBreaks="1" showGridLines="0" printArea="1" view="pageBreakPreview">
      <selection activeCell="B75" sqref="B75:C75"/>
      <pageMargins left="0.75" right="0.63" top="0.57999999999999996" bottom="0.6" header="0.34" footer="0.35"/>
      <pageSetup orientation="portrait" r:id="rId29"/>
      <headerFooter alignWithMargins="0">
        <oddFooter>&amp;R&amp;"Book Antiqua,Bold"&amp;8 Page &amp;P of &amp;N</oddFooter>
      </headerFooter>
    </customSheetView>
    <customSheetView guid="{1F125E51-1799-42D0-B41E-DC039BB17D59}" showPageBreaks="1" showGridLines="0" printArea="1" view="pageBreakPreview">
      <selection activeCell="A3" sqref="A3:E3"/>
      <pageMargins left="0.75" right="0.63" top="0.57999999999999996" bottom="0.6" header="0.34" footer="0.35"/>
      <pageSetup orientation="portrait" r:id="rId30"/>
      <headerFooter alignWithMargins="0">
        <oddFooter>&amp;R&amp;"Book Antiqua,Bold"&amp;8 Page &amp;P of &amp;N</oddFooter>
      </headerFooter>
    </customSheetView>
    <customSheetView guid="{77353208-2D17-4D2E-ADE3-4F168F350B73}" showPageBreaks="1" showGridLines="0" printArea="1" view="pageBreakPreview">
      <selection activeCell="A2" sqref="A2"/>
      <pageMargins left="0.75" right="0.63" top="0.57999999999999996" bottom="0.6" header="0.34" footer="0.35"/>
      <pageSetup orientation="portrait" r:id="rId31"/>
      <headerFooter alignWithMargins="0">
        <oddFooter>&amp;R&amp;"Book Antiqua,Bold"&amp;8 Page &amp;P of &amp;N</oddFooter>
      </headerFooter>
    </customSheetView>
    <customSheetView guid="{010B040B-83D1-42E5-9354-A9BE9113BDAC}" showPageBreaks="1" showGridLines="0" printArea="1" view="pageBreakPreview">
      <selection activeCell="E14" sqref="E14"/>
      <pageMargins left="0.75" right="0.63" top="0.57999999999999996" bottom="0.6" header="0.34" footer="0.35"/>
      <pageSetup orientation="portrait" r:id="rId32"/>
      <headerFooter alignWithMargins="0">
        <oddFooter>&amp;R&amp;"Book Antiqua,Bold"&amp;8 Page &amp;P of &amp;N</oddFooter>
      </headerFooter>
    </customSheetView>
    <customSheetView guid="{FC200EB0-6614-47DB-96CE-7610471486D9}" showPageBreaks="1" showGridLines="0" printArea="1" view="pageBreakPreview">
      <selection activeCell="E14" sqref="E14"/>
      <pageMargins left="0.75" right="0.63" top="0.57999999999999996" bottom="0.6" header="0.34" footer="0.35"/>
      <pageSetup orientation="portrait" r:id="rId33"/>
      <headerFooter alignWithMargins="0">
        <oddFooter>&amp;R&amp;"Book Antiqua,Bold"&amp;8 Page &amp;P of &amp;N</oddFooter>
      </headerFooter>
    </customSheetView>
    <customSheetView guid="{35C772BD-8F05-4A18-BEC8-6AF744E22539}" showPageBreaks="1" showGridLines="0" printArea="1" view="pageBreakPreview">
      <selection activeCell="E14" sqref="E14"/>
      <pageMargins left="0.75" right="0.63" top="0.57999999999999996" bottom="0.6" header="0.34" footer="0.35"/>
      <pageSetup orientation="portrait" r:id="rId34"/>
      <headerFooter alignWithMargins="0">
        <oddFooter>&amp;R&amp;"Book Antiqua,Bold"&amp;8 Page &amp;P of &amp;N</oddFooter>
      </headerFooter>
    </customSheetView>
    <customSheetView guid="{FADCBE67-C557-4BB1-9129-D4D2EFCC4742}" showPageBreaks="1" showGridLines="0" printArea="1" view="pageBreakPreview" topLeftCell="A7">
      <selection activeCell="A5" sqref="A5:E5"/>
      <pageMargins left="0.75" right="0.63" top="0.57999999999999996" bottom="0.6" header="0.34" footer="0.35"/>
      <pageSetup orientation="portrait" r:id="rId35"/>
      <headerFooter alignWithMargins="0">
        <oddFooter>&amp;R&amp;"Book Antiqua,Bold"&amp;8 Page &amp;P of &amp;N</oddFooter>
      </headerFooter>
    </customSheetView>
  </customSheetViews>
  <mergeCells count="8">
    <mergeCell ref="A3:E3"/>
    <mergeCell ref="A5:E5"/>
    <mergeCell ref="A15:E15"/>
    <mergeCell ref="B9:D9"/>
    <mergeCell ref="B10:D10"/>
    <mergeCell ref="B11:D11"/>
    <mergeCell ref="B12:D12"/>
    <mergeCell ref="A8:D8"/>
  </mergeCells>
  <phoneticPr fontId="6" type="noConversion"/>
  <pageMargins left="0.75" right="0.63" top="0.57999999999999996" bottom="0.6" header="0.34" footer="0.35"/>
  <pageSetup orientation="portrait" r:id="rId36"/>
  <headerFooter alignWithMargins="0">
    <oddFooter>&amp;R&amp;"Book Antiqua,Bold"&amp;8 Page &amp;P of &amp;N</oddFooter>
  </headerFooter>
  <drawing r:id="rId3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indexed="44"/>
    <pageSetUpPr fitToPage="1"/>
  </sheetPr>
  <dimension ref="A1:I61"/>
  <sheetViews>
    <sheetView showGridLines="0" view="pageBreakPreview" topLeftCell="B20" zoomScale="130" zoomScaleNormal="100" zoomScaleSheetLayoutView="130" workbookViewId="0">
      <selection activeCell="E28" sqref="E28"/>
    </sheetView>
  </sheetViews>
  <sheetFormatPr defaultColWidth="9.140625" defaultRowHeight="16.5"/>
  <cols>
    <col min="1" max="1" width="11.7109375" style="30" customWidth="1"/>
    <col min="2" max="2" width="20.5703125" style="30" customWidth="1"/>
    <col min="3" max="3" width="11.42578125" style="30" customWidth="1"/>
    <col min="4" max="4" width="21.7109375" style="30" customWidth="1"/>
    <col min="5" max="5" width="38.85546875" style="30" customWidth="1"/>
    <col min="6" max="6" width="31.5703125" style="25" customWidth="1"/>
    <col min="7" max="7" width="9.140625" style="25" customWidth="1"/>
    <col min="8" max="8" width="9.140625" style="25"/>
    <col min="9" max="16384" width="9.140625" style="26"/>
  </cols>
  <sheetData>
    <row r="1" spans="1:9">
      <c r="A1" s="22" t="str">
        <f>Basic!A3&amp;Basic!B3</f>
        <v>Specification No. :CC/NT/W-TW/DOM/A04/25/06315</v>
      </c>
      <c r="B1" s="23"/>
      <c r="C1" s="23"/>
      <c r="D1" s="23"/>
      <c r="E1" s="23"/>
    </row>
    <row r="2" spans="1:9" ht="15" customHeight="1"/>
    <row r="3" spans="1:9" ht="73.5" customHeight="1">
      <c r="A3" s="758" t="str">
        <f>'Attach 3(JV)'!A3</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27"/>
      <c r="G3" s="28"/>
      <c r="H3" s="27"/>
    </row>
    <row r="4" spans="1:9" ht="15" customHeight="1">
      <c r="A4" s="29"/>
      <c r="H4" s="31"/>
      <c r="I4" s="10"/>
    </row>
    <row r="5" spans="1:9" ht="20.100000000000001" customHeight="1">
      <c r="A5" s="759" t="s">
        <v>377</v>
      </c>
      <c r="B5" s="759"/>
      <c r="C5" s="759"/>
      <c r="D5" s="759"/>
      <c r="E5" s="759"/>
      <c r="F5" s="32"/>
      <c r="H5" s="31"/>
      <c r="I5" s="10"/>
    </row>
    <row r="6" spans="1:9" ht="20.100000000000001" customHeight="1">
      <c r="A6" s="33"/>
      <c r="H6" s="31"/>
      <c r="I6" s="10"/>
    </row>
    <row r="7" spans="1:9" ht="20.100000000000001" customHeight="1">
      <c r="A7" s="34" t="str">
        <f>'Attach 3(JV)'!A7</f>
        <v>Bidder’s Name and Address :</v>
      </c>
      <c r="H7" s="31"/>
      <c r="I7" s="10"/>
    </row>
    <row r="8" spans="1:9" ht="36" customHeight="1">
      <c r="A8" s="757" t="str">
        <f>'Attach 3(JV)'!A8</f>
        <v/>
      </c>
      <c r="B8" s="757"/>
      <c r="C8" s="757"/>
      <c r="D8" s="757"/>
      <c r="E8" s="581"/>
      <c r="H8" s="31"/>
      <c r="I8" s="10"/>
    </row>
    <row r="9" spans="1:9" ht="20.100000000000001" customHeight="1">
      <c r="A9" s="12" t="s">
        <v>356</v>
      </c>
      <c r="B9" s="761" t="str">
        <f>'Attach 3(JV)'!B9</f>
        <v/>
      </c>
      <c r="C9" s="761"/>
      <c r="D9" s="761"/>
      <c r="E9" s="273"/>
      <c r="H9" s="31"/>
      <c r="I9" s="10"/>
    </row>
    <row r="10" spans="1:9" ht="20.100000000000001" customHeight="1">
      <c r="A10" s="12" t="s">
        <v>358</v>
      </c>
      <c r="B10" s="761" t="str">
        <f>'Attach 3(JV)'!B10</f>
        <v/>
      </c>
      <c r="C10" s="761"/>
      <c r="D10" s="761"/>
      <c r="E10" s="273"/>
      <c r="H10" s="31"/>
      <c r="I10" s="10"/>
    </row>
    <row r="11" spans="1:9" ht="20.100000000000001" customHeight="1">
      <c r="B11" s="761" t="str">
        <f>'Attach 3(JV)'!B11</f>
        <v/>
      </c>
      <c r="C11" s="761"/>
      <c r="D11" s="761"/>
      <c r="E11" s="273"/>
    </row>
    <row r="12" spans="1:9" ht="20.100000000000001" customHeight="1">
      <c r="A12" s="33"/>
      <c r="B12" s="761" t="str">
        <f>'Attach 3(JV)'!B12</f>
        <v/>
      </c>
      <c r="C12" s="761"/>
      <c r="D12" s="761"/>
      <c r="E12" s="273"/>
    </row>
    <row r="13" spans="1:9" ht="15" customHeight="1">
      <c r="A13" s="33"/>
      <c r="B13" s="143"/>
      <c r="C13" s="143"/>
      <c r="D13" s="143"/>
      <c r="E13" s="143"/>
    </row>
    <row r="14" spans="1:9" ht="20.100000000000001" customHeight="1">
      <c r="A14" s="30" t="s">
        <v>350</v>
      </c>
    </row>
    <row r="15" spans="1:9" ht="15" customHeight="1">
      <c r="A15" s="33"/>
    </row>
    <row r="16" spans="1:9" ht="113.25" customHeight="1">
      <c r="A16" s="760"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Tower Package TW03 for Zing-Zingbar to Sissu portion of ±350 KV HVDC Pang-Kaithal Transmission Line associated with Transmission system for evacuation of RE power from renewable energy parks in Leh (5 GW Leh-Kaithal transmission corridor) for the period commencing from the effective date of Contract to us :</v>
      </c>
      <c r="B16" s="760"/>
      <c r="C16" s="760"/>
      <c r="D16" s="760"/>
      <c r="E16" s="760"/>
      <c r="F16" s="35"/>
      <c r="G16" s="35"/>
      <c r="H16" s="35"/>
    </row>
    <row r="17" spans="1:8" ht="20.100000000000001" customHeight="1">
      <c r="A17" s="33"/>
      <c r="B17" s="33"/>
      <c r="C17" s="33"/>
      <c r="D17" s="33"/>
      <c r="E17" s="33"/>
      <c r="F17" s="35"/>
      <c r="G17" s="35"/>
      <c r="H17" s="35"/>
    </row>
    <row r="18" spans="1:8" ht="66.75" customHeight="1">
      <c r="A18" s="1255" t="s">
        <v>354</v>
      </c>
      <c r="B18" s="1257" t="s">
        <v>389</v>
      </c>
      <c r="C18" s="1258"/>
      <c r="D18" s="1259"/>
      <c r="E18" s="1257" t="s">
        <v>735</v>
      </c>
      <c r="F18" s="35"/>
      <c r="G18" s="35"/>
      <c r="H18" s="35"/>
    </row>
    <row r="19" spans="1:8" ht="104.25" customHeight="1">
      <c r="A19" s="1256"/>
      <c r="B19" s="1260"/>
      <c r="C19" s="1261"/>
      <c r="D19" s="1262"/>
      <c r="E19" s="1260"/>
      <c r="F19" s="35"/>
      <c r="G19" s="35"/>
      <c r="H19" s="35"/>
    </row>
    <row r="20" spans="1:8" ht="20.100000000000001" customHeight="1">
      <c r="A20" s="1263">
        <v>1</v>
      </c>
      <c r="B20" s="1264" t="s">
        <v>378</v>
      </c>
      <c r="C20" s="1264"/>
      <c r="D20" s="1264"/>
      <c r="E20" s="44"/>
      <c r="F20" s="35"/>
      <c r="G20" s="35"/>
      <c r="H20" s="35"/>
    </row>
    <row r="21" spans="1:8" ht="20.100000000000001" customHeight="1">
      <c r="A21" s="1263"/>
      <c r="B21" s="1265" t="s">
        <v>379</v>
      </c>
      <c r="C21" s="1265"/>
      <c r="D21" s="1265"/>
      <c r="E21" s="139"/>
      <c r="F21" s="35"/>
      <c r="G21" s="35"/>
      <c r="H21" s="35"/>
    </row>
    <row r="22" spans="1:8" ht="20.100000000000001" customHeight="1">
      <c r="A22" s="1263"/>
      <c r="B22" s="1266" t="s">
        <v>380</v>
      </c>
      <c r="C22" s="1266"/>
      <c r="D22" s="1266"/>
      <c r="E22" s="139"/>
      <c r="F22" s="35"/>
      <c r="G22" s="35"/>
      <c r="H22" s="35"/>
    </row>
    <row r="23" spans="1:8" ht="20.100000000000001" customHeight="1">
      <c r="A23" s="1263">
        <v>2</v>
      </c>
      <c r="B23" s="1264" t="s">
        <v>381</v>
      </c>
      <c r="C23" s="1264"/>
      <c r="D23" s="1264"/>
      <c r="E23" s="140"/>
      <c r="F23" s="35"/>
      <c r="G23" s="35"/>
      <c r="H23" s="35"/>
    </row>
    <row r="24" spans="1:8" ht="20.100000000000001" customHeight="1">
      <c r="A24" s="1263"/>
      <c r="B24" s="1265" t="s">
        <v>379</v>
      </c>
      <c r="C24" s="1265"/>
      <c r="D24" s="1265"/>
      <c r="E24" s="138"/>
      <c r="F24" s="35"/>
      <c r="G24" s="35"/>
      <c r="H24" s="35"/>
    </row>
    <row r="25" spans="1:8" ht="20.100000000000001" customHeight="1">
      <c r="A25" s="1263"/>
      <c r="B25" s="1266" t="s">
        <v>380</v>
      </c>
      <c r="C25" s="1266"/>
      <c r="D25" s="1266"/>
      <c r="E25" s="139"/>
      <c r="F25" s="35"/>
      <c r="G25" s="35"/>
      <c r="H25" s="35"/>
    </row>
    <row r="26" spans="1:8" ht="20.100000000000001" customHeight="1">
      <c r="A26" s="1263">
        <v>3</v>
      </c>
      <c r="B26" s="1264" t="s">
        <v>382</v>
      </c>
      <c r="C26" s="1264"/>
      <c r="D26" s="1264"/>
      <c r="E26" s="140"/>
      <c r="F26" s="35"/>
      <c r="G26" s="35"/>
      <c r="H26" s="35"/>
    </row>
    <row r="27" spans="1:8" ht="20.100000000000001" customHeight="1">
      <c r="A27" s="1263"/>
      <c r="B27" s="1265" t="s">
        <v>379</v>
      </c>
      <c r="C27" s="1265"/>
      <c r="D27" s="1265"/>
      <c r="E27" s="138"/>
      <c r="F27" s="35"/>
      <c r="G27" s="35"/>
      <c r="H27" s="35"/>
    </row>
    <row r="28" spans="1:8" ht="20.100000000000001" customHeight="1">
      <c r="A28" s="1263"/>
      <c r="B28" s="1266" t="s">
        <v>380</v>
      </c>
      <c r="C28" s="1266"/>
      <c r="D28" s="1266"/>
      <c r="E28" s="139"/>
      <c r="F28" s="35"/>
      <c r="G28" s="35"/>
      <c r="H28" s="35"/>
    </row>
    <row r="29" spans="1:8" ht="20.100000000000001" customHeight="1">
      <c r="A29" s="1263">
        <v>4</v>
      </c>
      <c r="B29" s="1264" t="s">
        <v>383</v>
      </c>
      <c r="C29" s="1264"/>
      <c r="D29" s="1264"/>
      <c r="E29" s="140"/>
      <c r="F29" s="35"/>
      <c r="G29" s="35"/>
      <c r="H29" s="35"/>
    </row>
    <row r="30" spans="1:8" ht="20.100000000000001" customHeight="1">
      <c r="A30" s="1263"/>
      <c r="B30" s="1265" t="s">
        <v>379</v>
      </c>
      <c r="C30" s="1265"/>
      <c r="D30" s="1265"/>
      <c r="E30" s="138"/>
      <c r="F30" s="35"/>
      <c r="G30" s="35"/>
      <c r="H30" s="35"/>
    </row>
    <row r="31" spans="1:8" ht="20.100000000000001" customHeight="1">
      <c r="A31" s="1263"/>
      <c r="B31" s="1266" t="s">
        <v>380</v>
      </c>
      <c r="C31" s="1266"/>
      <c r="D31" s="1266"/>
      <c r="E31" s="139"/>
      <c r="F31" s="35"/>
      <c r="G31" s="35"/>
      <c r="H31" s="35"/>
    </row>
    <row r="32" spans="1:8" ht="20.100000000000001" customHeight="1">
      <c r="A32" s="1263">
        <v>5</v>
      </c>
      <c r="B32" s="1264" t="s">
        <v>384</v>
      </c>
      <c r="C32" s="1264"/>
      <c r="D32" s="1264"/>
      <c r="E32" s="140"/>
      <c r="F32" s="35"/>
      <c r="G32" s="35"/>
      <c r="H32" s="35"/>
    </row>
    <row r="33" spans="1:8" ht="20.100000000000001" customHeight="1">
      <c r="A33" s="1263"/>
      <c r="B33" s="1265" t="s">
        <v>379</v>
      </c>
      <c r="C33" s="1265"/>
      <c r="D33" s="1265"/>
      <c r="E33" s="138"/>
      <c r="F33" s="35"/>
      <c r="G33" s="35"/>
      <c r="H33" s="35"/>
    </row>
    <row r="34" spans="1:8" ht="20.100000000000001" customHeight="1">
      <c r="A34" s="1263"/>
      <c r="B34" s="1266" t="s">
        <v>380</v>
      </c>
      <c r="C34" s="1266"/>
      <c r="D34" s="1266"/>
      <c r="E34" s="139"/>
      <c r="F34" s="35"/>
      <c r="G34" s="35"/>
      <c r="H34" s="35"/>
    </row>
    <row r="35" spans="1:8" ht="20.100000000000001" customHeight="1">
      <c r="A35" s="43">
        <v>6</v>
      </c>
      <c r="B35" s="1267" t="s">
        <v>385</v>
      </c>
      <c r="C35" s="1267"/>
      <c r="D35" s="1267"/>
      <c r="E35" s="141"/>
      <c r="F35" s="35"/>
      <c r="G35" s="35"/>
      <c r="H35" s="35"/>
    </row>
    <row r="36" spans="1:8" ht="20.100000000000001" customHeight="1">
      <c r="A36" s="1263">
        <v>7</v>
      </c>
      <c r="B36" s="1264" t="s">
        <v>386</v>
      </c>
      <c r="C36" s="1264"/>
      <c r="D36" s="1264"/>
      <c r="E36" s="140"/>
      <c r="F36" s="35"/>
      <c r="G36" s="35"/>
      <c r="H36" s="35"/>
    </row>
    <row r="37" spans="1:8" ht="20.100000000000001" customHeight="1">
      <c r="A37" s="1263"/>
      <c r="B37" s="1265" t="s">
        <v>379</v>
      </c>
      <c r="C37" s="1265"/>
      <c r="D37" s="1265"/>
      <c r="E37" s="138"/>
      <c r="F37" s="35"/>
      <c r="G37" s="35"/>
      <c r="H37" s="35"/>
    </row>
    <row r="38" spans="1:8" ht="20.100000000000001" customHeight="1">
      <c r="A38" s="1263"/>
      <c r="B38" s="1266" t="s">
        <v>380</v>
      </c>
      <c r="C38" s="1266"/>
      <c r="D38" s="1266"/>
      <c r="E38" s="139"/>
      <c r="F38" s="35"/>
      <c r="G38" s="35"/>
      <c r="H38" s="35"/>
    </row>
    <row r="39" spans="1:8" ht="20.100000000000001" customHeight="1">
      <c r="A39" s="1263">
        <v>8</v>
      </c>
      <c r="B39" s="1264" t="s">
        <v>387</v>
      </c>
      <c r="C39" s="1264"/>
      <c r="D39" s="1264"/>
      <c r="E39" s="140"/>
      <c r="F39" s="35"/>
      <c r="G39" s="35"/>
      <c r="H39" s="35"/>
    </row>
    <row r="40" spans="1:8" ht="20.100000000000001" customHeight="1">
      <c r="A40" s="1263"/>
      <c r="B40" s="1265" t="s">
        <v>379</v>
      </c>
      <c r="C40" s="1265"/>
      <c r="D40" s="1265"/>
      <c r="E40" s="138"/>
      <c r="F40" s="35"/>
      <c r="G40" s="35"/>
      <c r="H40" s="35"/>
    </row>
    <row r="41" spans="1:8" ht="20.100000000000001" customHeight="1">
      <c r="A41" s="1263"/>
      <c r="B41" s="1266" t="s">
        <v>380</v>
      </c>
      <c r="C41" s="1266"/>
      <c r="D41" s="1266"/>
      <c r="E41" s="139"/>
      <c r="F41" s="35"/>
      <c r="G41" s="35"/>
      <c r="H41" s="35"/>
    </row>
    <row r="42" spans="1:8" ht="20.100000000000001" customHeight="1">
      <c r="A42" s="1263">
        <v>9</v>
      </c>
      <c r="B42" s="1264" t="s">
        <v>388</v>
      </c>
      <c r="C42" s="1264"/>
      <c r="D42" s="1264"/>
      <c r="E42" s="140"/>
    </row>
    <row r="43" spans="1:8" ht="20.100000000000001" customHeight="1">
      <c r="A43" s="1263"/>
      <c r="B43" s="1265" t="s">
        <v>379</v>
      </c>
      <c r="C43" s="1265"/>
      <c r="D43" s="1265"/>
      <c r="E43" s="138"/>
    </row>
    <row r="44" spans="1:8" ht="20.100000000000001" customHeight="1">
      <c r="A44" s="1263"/>
      <c r="B44" s="1266" t="s">
        <v>380</v>
      </c>
      <c r="C44" s="1266"/>
      <c r="D44" s="1266"/>
      <c r="E44" s="139"/>
    </row>
    <row r="45" spans="1:8" ht="15">
      <c r="A45" s="1268" t="str">
        <f>IF((E44&gt;36),"You are exceeding the completion schedule as specified in the bidding documents.","")</f>
        <v/>
      </c>
      <c r="B45" s="1268"/>
      <c r="C45" s="1268"/>
      <c r="D45" s="1268"/>
      <c r="E45" s="1268"/>
    </row>
    <row r="46" spans="1:8" ht="15.75" customHeight="1">
      <c r="D46" s="38"/>
      <c r="E46" s="38"/>
    </row>
    <row r="47" spans="1:8" ht="33" customHeight="1">
      <c r="A47" s="37" t="s">
        <v>6</v>
      </c>
      <c r="B47" s="77" t="str">
        <f>'Attach 3(JV)'!B24</f>
        <v/>
      </c>
      <c r="D47" s="38" t="str">
        <f>'Attach 3(JV)'!D24</f>
        <v>Printed Name :</v>
      </c>
      <c r="E47" s="38"/>
    </row>
    <row r="48" spans="1:8" ht="22.5" customHeight="1">
      <c r="A48" s="37" t="s">
        <v>7</v>
      </c>
      <c r="B48" s="272" t="str">
        <f>'Attach 3(JV)'!B25</f>
        <v/>
      </c>
      <c r="D48" s="38" t="str">
        <f>'Attach 3(JV)'!D25</f>
        <v>Designation :</v>
      </c>
      <c r="E48" s="38"/>
    </row>
    <row r="49" spans="1:5">
      <c r="D49" s="38"/>
      <c r="E49" s="38"/>
    </row>
    <row r="50" spans="1:5" ht="12" customHeight="1">
      <c r="A50" s="39"/>
    </row>
    <row r="51" spans="1:5" ht="41.25" customHeight="1">
      <c r="A51" s="46" t="s">
        <v>392</v>
      </c>
      <c r="B51" s="1214" t="s">
        <v>391</v>
      </c>
      <c r="C51" s="1214"/>
      <c r="D51" s="1214"/>
      <c r="E51" s="1214"/>
    </row>
    <row r="52" spans="1:5" ht="20.100000000000001" customHeight="1"/>
    <row r="53" spans="1:5" ht="20.100000000000001" customHeight="1">
      <c r="A53" s="39"/>
    </row>
    <row r="54" spans="1:5" ht="20.100000000000001" customHeight="1"/>
    <row r="55" spans="1:5" ht="20.100000000000001" customHeight="1">
      <c r="A55" s="39"/>
    </row>
    <row r="56" spans="1:5" ht="20.100000000000001" customHeight="1"/>
    <row r="57" spans="1:5" ht="20.100000000000001" customHeight="1">
      <c r="A57" s="39"/>
    </row>
    <row r="58" spans="1:5" ht="20.100000000000001" customHeight="1"/>
    <row r="59" spans="1:5" ht="20.100000000000001" customHeight="1"/>
    <row r="60" spans="1:5" ht="20.100000000000001" customHeight="1"/>
    <row r="61" spans="1:5" ht="20.100000000000001" customHeight="1"/>
  </sheetData>
  <sheetProtection algorithmName="SHA-512" hashValue="3M/e3urXQuyNh/a18whWVnzb3dj2TRpvWFEj9NQCm2Kn8IVptPKNERfh7gDIuh2JAG2mNl8F8g8YQziC0+F3Ug==" saltValue="v6foVypbkUC2Nnos6WNRRw==" spinCount="100000" sheet="1" formatColumns="0" formatRows="0" selectLockedCells="1"/>
  <customSheetViews>
    <customSheetView guid="{7518E083-431A-45D0-A3DD-DF0866826B90}" scale="130" showPageBreaks="1" showGridLines="0" fitToPage="1" printArea="1" view="pageBreakPreview" topLeftCell="A21">
      <selection activeCell="E21" sqref="E21"/>
      <rowBreaks count="1" manualBreakCount="1">
        <brk id="22" max="14" man="1"/>
      </rowBreaks>
      <pageMargins left="0.75" right="0.63" top="0.57999999999999996" bottom="0.6" header="0.34" footer="0.35"/>
      <pageSetup scale="97" fitToHeight="2" orientation="portrait" r:id="rId1"/>
      <headerFooter alignWithMargins="0">
        <oddFooter>&amp;R&amp;"Book Antiqua,Bold"&amp;8 Page &amp;P of &amp;N</oddFooter>
      </headerFooter>
    </customSheetView>
    <customSheetView guid="{CD28740F-9825-447C-B887-B18F0232D126}" scale="130" showPageBreaks="1" showGridLines="0" fitToPage="1" printArea="1" view="pageBreakPreview" topLeftCell="A11">
      <selection activeCell="E21" sqref="E21"/>
      <rowBreaks count="1" manualBreakCount="1">
        <brk id="22" max="14" man="1"/>
      </rowBreaks>
      <pageMargins left="0.75" right="0.63" top="0.57999999999999996" bottom="0.6" header="0.34" footer="0.35"/>
      <pageSetup scale="97" fitToHeight="2" orientation="portrait" r:id="rId2"/>
      <headerFooter alignWithMargins="0">
        <oddFooter>&amp;R&amp;"Book Antiqua,Bold"&amp;8 Page &amp;P of &amp;N</oddFooter>
      </headerFooter>
    </customSheetView>
    <customSheetView guid="{012A8702-091E-4FD1-8E26-12B65B8B3B8C}" scale="110" showPageBreaks="1" showGridLines="0" fitToPage="1" printArea="1" view="pageBreakPreview" topLeftCell="A46">
      <selection activeCell="E44" sqref="E44"/>
      <rowBreaks count="1" manualBreakCount="1">
        <brk id="22" max="14" man="1"/>
      </rowBreaks>
      <pageMargins left="0.75" right="0.63" top="0.57999999999999996" bottom="0.6" header="0.34" footer="0.35"/>
      <pageSetup scale="74" fitToHeight="2" orientation="portrait" r:id="rId3"/>
      <headerFooter alignWithMargins="0">
        <oddFooter>&amp;R&amp;"Book Antiqua,Bold"&amp;8 Page &amp;P of &amp;N</oddFooter>
      </headerFooter>
    </customSheetView>
    <customSheetView guid="{0D490C87-B003-4943-9825-ACE0B8E7CC06}" scale="110" showPageBreaks="1" showGridLines="0" fitToPage="1" printArea="1" view="pageBreakPreview" topLeftCell="A10">
      <selection activeCell="E21" sqref="E21"/>
      <rowBreaks count="2" manualBreakCount="2">
        <brk id="22" max="14" man="1"/>
        <brk id="38" max="4" man="1"/>
      </rowBreaks>
      <pageMargins left="0.75" right="0.63" top="0.57999999999999996" bottom="0.6" header="0.34" footer="0.35"/>
      <pageSetup scale="75" fitToHeight="2" orientation="portrait" r:id="rId4"/>
      <headerFooter alignWithMargins="0">
        <oddFooter>&amp;R&amp;"Book Antiqua,Bold"&amp;8 Page &amp;P of &amp;N</oddFooter>
      </headerFooter>
    </customSheetView>
    <customSheetView guid="{4D67A8FB-66CE-4EFD-8932-C754BE25ED43}" scale="110" showPageBreaks="1" showGridLines="0" fitToPage="1" printArea="1" view="pageBreakPreview" topLeftCell="A13">
      <selection activeCell="E22" sqref="E22"/>
      <rowBreaks count="2" manualBreakCount="2">
        <brk id="22" max="14" man="1"/>
        <brk id="35" max="4" man="1"/>
      </rowBreaks>
      <pageMargins left="0.75" right="0.63" top="0.57999999999999996" bottom="0.6" header="0.34" footer="0.35"/>
      <pageSetup scale="75" fitToHeight="2" orientation="portrait" r:id="rId5"/>
      <headerFooter alignWithMargins="0">
        <oddFooter>&amp;R&amp;"Book Antiqua,Bold"&amp;8 Page &amp;P of &amp;N</oddFooter>
      </headerFooter>
    </customSheetView>
    <customSheetView guid="{B07CB001-8FAF-40AD-8AD5-A65A64B33B35}" scale="110" showPageBreaks="1" showGridLines="0" fitToPage="1" printArea="1" view="pageBreakPreview" topLeftCell="A8">
      <selection activeCell="E21" sqref="E21"/>
      <rowBreaks count="2" manualBreakCount="2">
        <brk id="22" max="14" man="1"/>
        <brk id="34" max="4" man="1"/>
      </rowBreaks>
      <pageMargins left="0.75" right="0.63" top="0.57999999999999996" bottom="0.6" header="0.34" footer="0.35"/>
      <pageSetup scale="75" fitToHeight="2" orientation="portrait" r:id="rId6"/>
      <headerFooter alignWithMargins="0">
        <oddFooter>&amp;R&amp;"Book Antiqua,Bold"&amp;8 Page &amp;P of &amp;N</oddFooter>
      </headerFooter>
    </customSheetView>
    <customSheetView guid="{8CF338B0-8CA3-4AF4-816D-CB7A6D8E33BC}" scale="110" showPageBreaks="1" showGridLines="0" fitToPage="1" printArea="1" view="pageBreakPreview" topLeftCell="A21">
      <selection activeCell="E21" sqref="E21"/>
      <rowBreaks count="2" manualBreakCount="2">
        <brk id="22" max="14" man="1"/>
        <brk id="44" max="5" man="1"/>
      </rowBreaks>
      <pageMargins left="0.75" right="0.63" top="0.57999999999999996" bottom="0.6" header="0.34" footer="0.35"/>
      <pageSetup scale="66" fitToHeight="2" orientation="portrait" r:id="rId7"/>
      <headerFooter alignWithMargins="0">
        <oddFooter>&amp;R&amp;"Book Antiqua,Bold"&amp;8 Page &amp;P of &amp;N</oddFooter>
      </headerFooter>
    </customSheetView>
    <customSheetView guid="{D05C69EC-C4A6-4AED-AFBA-A3044FD4B3FB}" scale="110" showPageBreaks="1" showGridLines="0" fitToPage="1" printArea="1" view="pageBreakPreview" topLeftCell="A20">
      <selection activeCell="E43" sqref="E43"/>
      <rowBreaks count="2" manualBreakCount="2">
        <brk id="21" max="14" man="1"/>
        <brk id="27" max="4" man="1"/>
      </rowBreaks>
      <pageMargins left="0.75" right="0.63" top="0.57999999999999996" bottom="0.6" header="0.34" footer="0.35"/>
      <pageSetup fitToHeight="2" orientation="portrait" r:id="rId8"/>
      <headerFooter alignWithMargins="0">
        <oddFooter>&amp;R&amp;"Book Antiqua,Bold"&amp;8 Page &amp;P of &amp;N</oddFooter>
      </headerFooter>
    </customSheetView>
    <customSheetView guid="{BE615921-12B2-47E1-81BB-292B559B4C46}" scale="55" showPageBreaks="1" showGridLines="0" fitToPage="1" printArea="1" view="pageBreakPreview" topLeftCell="A14">
      <selection activeCell="E44" sqref="E44"/>
      <rowBreaks count="1" manualBreakCount="1">
        <brk id="22" max="14" man="1"/>
      </rowBreaks>
      <pageMargins left="0.75" right="0.63" top="0.57999999999999996" bottom="0.6" header="0.34" footer="0.35"/>
      <pageSetup scale="34" fitToHeight="2" orientation="portrait" r:id="rId9"/>
      <headerFooter alignWithMargins="0">
        <oddFooter>&amp;R&amp;"Book Antiqua,Bold"&amp;8 Page &amp;P of &amp;N</oddFooter>
      </headerFooter>
    </customSheetView>
    <customSheetView guid="{13A93EBF-985A-49FD-9FE0-DC75D238EC8C}" scale="90" showPageBreaks="1" showGridLines="0" fitToPage="1" printArea="1" view="pageBreakPreview" topLeftCell="A10">
      <selection activeCell="E44" sqref="E44"/>
      <rowBreaks count="2" manualBreakCount="2">
        <brk id="22" max="4" man="1"/>
        <brk id="31" max="4" man="1"/>
      </rowBreaks>
      <pageMargins left="0.75" right="0.63" top="0.57999999999999996" bottom="0.6" header="0.34" footer="0.35"/>
      <pageSetup scale="92" fitToHeight="2" orientation="portrait" r:id="rId10"/>
      <headerFooter alignWithMargins="0">
        <oddFooter>&amp;R&amp;"Book Antiqua,Bold"&amp;8 Page &amp;P of &amp;N</oddFooter>
      </headerFooter>
    </customSheetView>
    <customSheetView guid="{1E2D7167-D6B7-4690-9A83-BF768C4223A4}" scale="90" showPageBreaks="1" showGridLines="0" fitToPage="1" printArea="1" view="pageBreakPreview">
      <selection activeCell="E44" sqref="E44"/>
      <rowBreaks count="1" manualBreakCount="1">
        <brk id="22" max="4" man="1"/>
      </rowBreaks>
      <pageMargins left="0.75" right="0.63" top="0.57999999999999996" bottom="0.6" header="0.34" footer="0.35"/>
      <pageSetup scale="92" fitToHeight="2" orientation="portrait" r:id="rId11"/>
      <headerFooter alignWithMargins="0">
        <oddFooter>&amp;R&amp;"Book Antiqua,Bold"&amp;8 Page &amp;P of &amp;N</oddFooter>
      </headerFooter>
    </customSheetView>
    <customSheetView guid="{7A88FC7A-7690-48AB-B789-172043AFADC8}" scale="90" showPageBreaks="1" showGridLines="0" fitToPage="1" printArea="1" view="pageBreakPreview" topLeftCell="A4">
      <selection activeCell="E44" sqref="E44"/>
      <rowBreaks count="1" manualBreakCount="1">
        <brk id="22" max="8" man="1"/>
      </rowBreaks>
      <pageMargins left="0.75" right="0.63" top="0.57999999999999996" bottom="0.6" header="0.34" footer="0.35"/>
      <pageSetup scale="92" fitToHeight="2" orientation="portrait" r:id="rId12"/>
      <headerFooter alignWithMargins="0">
        <oddFooter>&amp;R&amp;"Book Antiqua,Bold"&amp;8 Page &amp;P of &amp;N</oddFooter>
      </headerFooter>
    </customSheetView>
    <customSheetView guid="{CB7CD015-9A92-451A-BEF4-2BC98E3768DD}" scale="90" showPageBreaks="1" showGridLines="0" printArea="1" view="pageBreakPreview" topLeftCell="A10">
      <selection activeCell="E34" sqref="E34"/>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44C1C443-3199-4288-884A-D16AF7B2CD69}" scale="90" showPageBreaks="1" showGridLines="0" printArea="1" view="pageBreakPreview" topLeftCell="A10">
      <selection activeCell="E34" sqref="E34"/>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82E8A0F5-0020-4355-95CF-28601763A783}" scale="90" showPageBreaks="1" showGridLines="0" printArea="1" view="pageBreakPreview">
      <selection activeCell="E34" sqref="E34"/>
      <rowBreaks count="1" manualBreakCount="1">
        <brk id="22" max="8" man="1"/>
      </rowBreaks>
      <pageMargins left="0.75" right="0.63" top="0.57999999999999996" bottom="0.6" header="0.34" footer="0.35"/>
      <pageSetup scale="78" orientation="portrait" r:id="rId15"/>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6"/>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1"/>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5"/>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6"/>
      <headerFooter alignWithMargins="0">
        <oddFooter>&amp;R&amp;"Book Antiqua,Bold"&amp;8 Page &amp;P of &amp;N</oddFooter>
      </headerFooter>
    </customSheetView>
    <customSheetView guid="{82C64B11-1F50-45B5-B7BB-9F1DC733C833}" scale="90" showPageBreaks="1" showGridLines="0" fitToPage="1" printArea="1" view="pageBreakPreview" topLeftCell="A37">
      <selection activeCell="B75" sqref="B75:C75"/>
      <rowBreaks count="1" manualBreakCount="1">
        <brk id="22" max="8" man="1"/>
      </rowBreaks>
      <pageMargins left="0.75" right="0.63" top="0.57999999999999996" bottom="0.6" header="0.34" footer="0.35"/>
      <pageSetup scale="92" fitToHeight="2" orientation="portrait" r:id="rId27"/>
      <headerFooter alignWithMargins="0">
        <oddFooter>&amp;R&amp;"Book Antiqua,Bold"&amp;8 Page &amp;P of &amp;N</oddFooter>
      </headerFooter>
    </customSheetView>
    <customSheetView guid="{CFBF18EC-8277-4311-991B-395AF21BB33B}" scale="90" showPageBreaks="1" showGridLines="0" fitToPage="1" printArea="1" view="pageBreakPreview" topLeftCell="A34">
      <selection activeCell="E44" sqref="E44"/>
      <rowBreaks count="1" manualBreakCount="1">
        <brk id="22" max="4" man="1"/>
      </rowBreaks>
      <pageMargins left="0.75" right="0.63" top="0.57999999999999996" bottom="0.6" header="0.34" footer="0.35"/>
      <pageSetup scale="92" fitToHeight="2" orientation="portrait" r:id="rId28"/>
      <headerFooter alignWithMargins="0">
        <oddFooter>&amp;R&amp;"Book Antiqua,Bold"&amp;8 Page &amp;P of &amp;N</oddFooter>
      </headerFooter>
    </customSheetView>
    <customSheetView guid="{AA750348-930C-43DE-ADD0-8D60980F5013}" scale="90" showPageBreaks="1" showGridLines="0" fitToPage="1" printArea="1" view="pageBreakPreview">
      <selection activeCell="E44" sqref="E44"/>
      <rowBreaks count="1" manualBreakCount="1">
        <brk id="22" max="4" man="1"/>
      </rowBreaks>
      <pageMargins left="0.75" right="0.63" top="0.57999999999999996" bottom="0.6" header="0.34" footer="0.35"/>
      <pageSetup scale="92" fitToHeight="2" orientation="portrait" r:id="rId29"/>
      <headerFooter alignWithMargins="0">
        <oddFooter>&amp;R&amp;"Book Antiqua,Bold"&amp;8 Page &amp;P of &amp;N</oddFooter>
      </headerFooter>
    </customSheetView>
    <customSheetView guid="{14C32814-5A59-4863-9FB1-822FBB75D7D1}" scale="90" showPageBreaks="1" showGridLines="0" fitToPage="1" printArea="1" view="pageBreakPreview" topLeftCell="A17">
      <selection activeCell="E44" sqref="E44"/>
      <rowBreaks count="1" manualBreakCount="1">
        <brk id="22" max="4" man="1"/>
      </rowBreaks>
      <pageMargins left="0.75" right="0.63" top="0.57999999999999996" bottom="0.6" header="0.34" footer="0.35"/>
      <pageSetup scale="92" fitToHeight="2" orientation="portrait" r:id="rId30"/>
      <headerFooter alignWithMargins="0">
        <oddFooter>&amp;R&amp;"Book Antiqua,Bold"&amp;8 Page &amp;P of &amp;N</oddFooter>
      </headerFooter>
    </customSheetView>
    <customSheetView guid="{1F125E51-1799-42D0-B41E-DC039BB17D59}" scale="110" showPageBreaks="1" showGridLines="0" fitToPage="1" printArea="1" view="pageBreakPreview" topLeftCell="A25">
      <selection activeCell="E43" sqref="E43"/>
      <rowBreaks count="2" manualBreakCount="2">
        <brk id="21" max="14" man="1"/>
        <brk id="27" max="4" man="1"/>
      </rowBreaks>
      <pageMargins left="0.75" right="0.63" top="0.57999999999999996" bottom="0.6" header="0.34" footer="0.35"/>
      <pageSetup fitToHeight="2" orientation="portrait" r:id="rId31"/>
      <headerFooter alignWithMargins="0">
        <oddFooter>&amp;R&amp;"Book Antiqua,Bold"&amp;8 Page &amp;P of &amp;N</oddFooter>
      </headerFooter>
    </customSheetView>
    <customSheetView guid="{77353208-2D17-4D2E-ADE3-4F168F350B73}" scale="110" showPageBreaks="1" showGridLines="0" fitToPage="1" printArea="1" view="pageBreakPreview" topLeftCell="A8">
      <selection activeCell="E21" sqref="E21"/>
      <rowBreaks count="2" manualBreakCount="2">
        <brk id="22" max="14" man="1"/>
        <brk id="34" max="4" man="1"/>
      </rowBreaks>
      <pageMargins left="0.75" right="0.63" top="0.57999999999999996" bottom="0.6" header="0.34" footer="0.35"/>
      <pageSetup scale="74" fitToHeight="2" orientation="portrait" r:id="rId32"/>
      <headerFooter alignWithMargins="0">
        <oddFooter>&amp;R&amp;"Book Antiqua,Bold"&amp;8 Page &amp;P of &amp;N</oddFooter>
      </headerFooter>
    </customSheetView>
    <customSheetView guid="{010B040B-83D1-42E5-9354-A9BE9113BDAC}" scale="110" showPageBreaks="1" showGridLines="0" fitToPage="1" printArea="1" view="pageBreakPreview" topLeftCell="A46">
      <selection activeCell="E44" sqref="E44"/>
      <rowBreaks count="1" manualBreakCount="1">
        <brk id="22" max="14" man="1"/>
      </rowBreaks>
      <pageMargins left="0.75" right="0.63" top="0.57999999999999996" bottom="0.6" header="0.34" footer="0.35"/>
      <pageSetup scale="75" fitToHeight="2" orientation="portrait" r:id="rId33"/>
      <headerFooter alignWithMargins="0">
        <oddFooter>&amp;R&amp;"Book Antiqua,Bold"&amp;8 Page &amp;P of &amp;N</oddFooter>
      </headerFooter>
    </customSheetView>
    <customSheetView guid="{FC200EB0-6614-47DB-96CE-7610471486D9}" scale="110" showPageBreaks="1" showGridLines="0" fitToPage="1" printArea="1" view="pageBreakPreview" topLeftCell="A10">
      <selection activeCell="E21" sqref="E21"/>
      <rowBreaks count="1" manualBreakCount="1">
        <brk id="22" max="14" man="1"/>
      </rowBreaks>
      <pageMargins left="0.75" right="0.63" top="0.57999999999999996" bottom="0.6" header="0.34" footer="0.35"/>
      <pageSetup fitToHeight="2" orientation="portrait" r:id="rId34"/>
      <headerFooter alignWithMargins="0">
        <oddFooter>&amp;R&amp;"Book Antiqua,Bold"&amp;8 Page &amp;P of &amp;N</oddFooter>
      </headerFooter>
    </customSheetView>
    <customSheetView guid="{35C772BD-8F05-4A18-BEC8-6AF744E22539}" scale="85" showPageBreaks="1" showGridLines="0" fitToPage="1" printArea="1" view="pageBreakPreview">
      <selection activeCell="F44" sqref="F44"/>
      <rowBreaks count="1" manualBreakCount="1">
        <brk id="22" max="14" man="1"/>
      </rowBreaks>
      <pageMargins left="0.75" right="0.63" top="0.57999999999999996" bottom="0.6" header="0.34" footer="0.35"/>
      <pageSetup scale="73" fitToHeight="2" orientation="portrait" r:id="rId35"/>
      <headerFooter alignWithMargins="0">
        <oddFooter>&amp;R&amp;"Book Antiqua,Bold"&amp;8 Page &amp;P of &amp;N</oddFooter>
      </headerFooter>
    </customSheetView>
    <customSheetView guid="{FADCBE67-C557-4BB1-9129-D4D2EFCC4742}" scale="130" showPageBreaks="1" showGridLines="0" fitToPage="1" printArea="1" view="pageBreakPreview" topLeftCell="A21">
      <selection activeCell="E21" sqref="E21"/>
      <rowBreaks count="1" manualBreakCount="1">
        <brk id="22" max="14" man="1"/>
      </rowBreaks>
      <pageMargins left="0.75" right="0.63" top="0.57999999999999996" bottom="0.6" header="0.34" footer="0.35"/>
      <pageSetup scale="97" fitToHeight="2" orientation="portrait" r:id="rId36"/>
      <headerFooter alignWithMargins="0">
        <oddFooter>&amp;R&amp;"Book Antiqua,Bold"&amp;8 Page &amp;P of &amp;N</oddFooter>
      </headerFooter>
    </customSheetView>
  </customSheetViews>
  <mergeCells count="46">
    <mergeCell ref="B30:D30"/>
    <mergeCell ref="B28:D28"/>
    <mergeCell ref="E18:E19"/>
    <mergeCell ref="B23:D23"/>
    <mergeCell ref="B24:D24"/>
    <mergeCell ref="B25:D25"/>
    <mergeCell ref="B21:D21"/>
    <mergeCell ref="B20:D20"/>
    <mergeCell ref="B22:D22"/>
    <mergeCell ref="B51:E51"/>
    <mergeCell ref="B38:D38"/>
    <mergeCell ref="B40:D40"/>
    <mergeCell ref="B41:D41"/>
    <mergeCell ref="B43:D43"/>
    <mergeCell ref="B44:D44"/>
    <mergeCell ref="B39:D39"/>
    <mergeCell ref="B42:D42"/>
    <mergeCell ref="A45:E45"/>
    <mergeCell ref="A42:A44"/>
    <mergeCell ref="A39:A41"/>
    <mergeCell ref="A36:A38"/>
    <mergeCell ref="B36:D36"/>
    <mergeCell ref="A3:E3"/>
    <mergeCell ref="A5:E5"/>
    <mergeCell ref="A16:E16"/>
    <mergeCell ref="B9:D9"/>
    <mergeCell ref="B10:D10"/>
    <mergeCell ref="B11:D11"/>
    <mergeCell ref="B12:D12"/>
    <mergeCell ref="A8:D8"/>
    <mergeCell ref="A18:A19"/>
    <mergeCell ref="B18:D19"/>
    <mergeCell ref="A32:A34"/>
    <mergeCell ref="B32:D32"/>
    <mergeCell ref="B37:D37"/>
    <mergeCell ref="B33:D33"/>
    <mergeCell ref="B34:D34"/>
    <mergeCell ref="B35:D35"/>
    <mergeCell ref="A26:A28"/>
    <mergeCell ref="B26:D26"/>
    <mergeCell ref="B27:D27"/>
    <mergeCell ref="A29:A31"/>
    <mergeCell ref="A20:A22"/>
    <mergeCell ref="A23:A25"/>
    <mergeCell ref="B31:D31"/>
    <mergeCell ref="B29:D29"/>
  </mergeCells>
  <phoneticPr fontId="6" type="noConversion"/>
  <conditionalFormatting sqref="E33">
    <cfRule type="expression" priority="1">
      <formula>#REF!&lt;33</formula>
    </cfRule>
  </conditionalFormatting>
  <dataValidations count="1">
    <dataValidation type="whole" operator="lessThanOrEqual" allowBlank="1" showInputMessage="1" showErrorMessage="1" sqref="E44" xr:uid="{91AA6BE4-C00B-42BF-B52E-8D31B2616274}">
      <formula1>36</formula1>
    </dataValidation>
  </dataValidations>
  <pageMargins left="0.75" right="0.63" top="0.57999999999999996" bottom="0.6" header="0.34" footer="0.35"/>
  <pageSetup scale="97" fitToHeight="2" orientation="portrait" r:id="rId37"/>
  <headerFooter alignWithMargins="0">
    <oddFooter>&amp;R&amp;"Book Antiqua,Bold"&amp;8 Page &amp;P of &amp;N</oddFooter>
  </headerFooter>
  <rowBreaks count="1" manualBreakCount="1">
    <brk id="22" max="14" man="1"/>
  </rowBreaks>
  <drawing r:id="rId3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8"/>
  </sheetPr>
  <dimension ref="A1:I30"/>
  <sheetViews>
    <sheetView showGridLines="0" view="pageBreakPreview" zoomScaleNormal="100" zoomScaleSheetLayoutView="100" workbookViewId="0">
      <selection activeCell="D15" sqref="D15"/>
    </sheetView>
  </sheetViews>
  <sheetFormatPr defaultRowHeight="16.5"/>
  <cols>
    <col min="1" max="1" width="15.7109375" style="4" customWidth="1"/>
    <col min="2" max="2" width="20.5703125" style="4" customWidth="1"/>
    <col min="3" max="3" width="11.42578125" style="4" customWidth="1"/>
    <col min="4" max="4" width="13.28515625" style="4" customWidth="1"/>
    <col min="5" max="5" width="39.28515625" style="4" customWidth="1"/>
    <col min="6" max="8" width="9.140625" style="1" customWidth="1"/>
  </cols>
  <sheetData>
    <row r="1" spans="1:9">
      <c r="A1" s="22" t="str">
        <f>Basic!A3&amp;Basic!B3</f>
        <v>Specification No. :CC/NT/W-TW/DOM/A04/25/06315</v>
      </c>
      <c r="B1" s="18"/>
      <c r="C1" s="18"/>
      <c r="D1" s="18"/>
      <c r="E1" s="19" t="str">
        <f>"Attachment-10 "</f>
        <v xml:space="preserve">Attachment-10 </v>
      </c>
    </row>
    <row r="3" spans="1:9" ht="91.5" customHeight="1">
      <c r="A3" s="1271" t="str">
        <f>'Attach 3(JV)'!A3</f>
        <v>Tower Package TW03 for Zing-Zingbar to Sissu portion of ±350 KV HVDC Pang-Kaithal Transmission Line associated with Transmission system for evacuation of RE power from renewable energy parks in Leh (5 GW Leh-Kaithal transmission corridor)</v>
      </c>
      <c r="B3" s="1271"/>
      <c r="C3" s="1271"/>
      <c r="D3" s="1271"/>
      <c r="E3" s="1271"/>
      <c r="F3" s="2"/>
      <c r="G3" s="8"/>
      <c r="H3" s="2"/>
    </row>
    <row r="4" spans="1:9" ht="20.100000000000001" customHeight="1">
      <c r="A4" s="5"/>
      <c r="H4" s="9"/>
      <c r="I4" s="10"/>
    </row>
    <row r="5" spans="1:9" ht="20.100000000000001" customHeight="1">
      <c r="A5" s="1272" t="s">
        <v>390</v>
      </c>
      <c r="B5" s="1272"/>
      <c r="C5" s="1272"/>
      <c r="D5" s="1272"/>
      <c r="E5" s="1272"/>
      <c r="F5" s="3"/>
      <c r="H5" s="9"/>
      <c r="I5" s="10"/>
    </row>
    <row r="6" spans="1:9" ht="20.100000000000001" customHeight="1">
      <c r="A6" s="6"/>
      <c r="H6" s="9"/>
      <c r="I6" s="10"/>
    </row>
    <row r="7" spans="1:9" ht="20.100000000000001" customHeight="1">
      <c r="A7" s="13" t="str">
        <f>'Attach 3(JV)'!A7</f>
        <v>Bidder’s Name and Address :</v>
      </c>
      <c r="E7" s="14" t="str">
        <f>'Attach 3(JV)'!E7</f>
        <v>To:</v>
      </c>
      <c r="H7" s="9"/>
      <c r="I7" s="10"/>
    </row>
    <row r="8" spans="1:9" ht="36" customHeight="1">
      <c r="A8" s="1269" t="str">
        <f>'Attach 3(JV)'!A8</f>
        <v/>
      </c>
      <c r="B8" s="1269"/>
      <c r="C8" s="1269"/>
      <c r="D8" s="1269"/>
      <c r="E8" s="11" t="str">
        <f>'Attach 3(JV)'!E8</f>
        <v>Contract Services</v>
      </c>
      <c r="H8" s="9"/>
      <c r="I8" s="10"/>
    </row>
    <row r="9" spans="1:9" ht="20.100000000000001" customHeight="1">
      <c r="A9" s="12" t="s">
        <v>356</v>
      </c>
      <c r="B9" s="761" t="str">
        <f>'Attach 3(JV)'!B9</f>
        <v/>
      </c>
      <c r="C9" s="761"/>
      <c r="D9" s="761"/>
      <c r="E9" s="11" t="str">
        <f>'Attach 3(JV)'!E9</f>
        <v>Power Grid Corporation of India Ltd.,</v>
      </c>
      <c r="H9" s="9"/>
      <c r="I9" s="10"/>
    </row>
    <row r="10" spans="1:9" ht="20.100000000000001" customHeight="1">
      <c r="A10" s="12" t="s">
        <v>358</v>
      </c>
      <c r="B10" s="761" t="str">
        <f>'Attach 3(JV)'!B10</f>
        <v/>
      </c>
      <c r="C10" s="761"/>
      <c r="D10" s="761"/>
      <c r="E10" s="11" t="str">
        <f>'Attach 3(JV)'!E10</f>
        <v>"Saudamini", Plot No. 2, Sector 29</v>
      </c>
      <c r="H10" s="9"/>
      <c r="I10" s="10"/>
    </row>
    <row r="11" spans="1:9" ht="20.100000000000001" customHeight="1">
      <c r="B11" s="761" t="str">
        <f>'Attach 3(JV)'!B11</f>
        <v/>
      </c>
      <c r="C11" s="761"/>
      <c r="D11" s="761"/>
      <c r="E11" s="11" t="str">
        <f>'Attach 3(JV)'!E11</f>
        <v>Gurgaon (Haryana) - 122001</v>
      </c>
    </row>
    <row r="12" spans="1:9" ht="20.100000000000001" customHeight="1">
      <c r="A12" s="6"/>
      <c r="B12" s="761" t="str">
        <f>'Attach 3(JV)'!B12</f>
        <v/>
      </c>
      <c r="C12" s="761"/>
      <c r="D12" s="761"/>
      <c r="E12" s="11"/>
    </row>
    <row r="13" spans="1:9" ht="20.100000000000001" customHeight="1">
      <c r="A13" s="6"/>
      <c r="B13" s="187"/>
      <c r="C13" s="187"/>
      <c r="D13" s="187"/>
      <c r="G13" s="11"/>
    </row>
    <row r="14" spans="1:9" ht="20.100000000000001" customHeight="1">
      <c r="A14" s="4" t="s">
        <v>350</v>
      </c>
    </row>
    <row r="15" spans="1:9" ht="20.100000000000001" customHeight="1">
      <c r="A15" s="6"/>
    </row>
    <row r="16" spans="1:9" s="370" customFormat="1" ht="48.75" customHeight="1">
      <c r="A16" s="1270" t="s">
        <v>556</v>
      </c>
      <c r="B16" s="1270"/>
      <c r="C16" s="1270"/>
      <c r="D16" s="1270"/>
      <c r="E16" s="1270"/>
      <c r="F16" s="369"/>
      <c r="G16" s="369"/>
      <c r="H16" s="369"/>
    </row>
    <row r="17" spans="1:5" ht="33" customHeight="1">
      <c r="D17" s="21"/>
    </row>
    <row r="18" spans="1:5" ht="33" customHeight="1">
      <c r="A18" s="20" t="s">
        <v>6</v>
      </c>
      <c r="B18" s="203" t="str">
        <f>'Attach 3(JV)'!B24</f>
        <v/>
      </c>
      <c r="C18" s="17"/>
      <c r="D18" s="21" t="s">
        <v>4</v>
      </c>
      <c r="E18" s="278" t="str">
        <f>'Attach 3(JV)'!E24</f>
        <v/>
      </c>
    </row>
    <row r="19" spans="1:5" ht="33" customHeight="1">
      <c r="A19" s="20" t="s">
        <v>7</v>
      </c>
      <c r="B19" s="278" t="str">
        <f>'Attach 3(JV)'!B25</f>
        <v/>
      </c>
      <c r="C19" s="17"/>
      <c r="D19" s="21" t="s">
        <v>5</v>
      </c>
      <c r="E19" s="278" t="str">
        <f>'Attach 3(JV)'!E25</f>
        <v/>
      </c>
    </row>
    <row r="20" spans="1:5" ht="33" customHeight="1">
      <c r="B20" s="17"/>
      <c r="C20" s="17"/>
      <c r="D20" s="21"/>
      <c r="E20" s="17"/>
    </row>
    <row r="21" spans="1:5" ht="20.100000000000001" customHeight="1"/>
    <row r="22" spans="1:5" ht="20.100000000000001" customHeight="1">
      <c r="A22" s="7"/>
    </row>
    <row r="23" spans="1:5" ht="20.100000000000001" customHeight="1"/>
    <row r="24" spans="1:5" ht="20.100000000000001" customHeight="1">
      <c r="A24" s="7"/>
    </row>
    <row r="25" spans="1:5" ht="20.100000000000001" customHeight="1"/>
    <row r="26" spans="1:5" ht="20.100000000000001" customHeight="1">
      <c r="A26" s="7"/>
    </row>
    <row r="27" spans="1:5" ht="20.100000000000001" customHeight="1"/>
    <row r="28" spans="1:5" ht="20.100000000000001" customHeight="1"/>
    <row r="29" spans="1:5" ht="20.100000000000001" customHeight="1"/>
    <row r="30" spans="1:5" ht="20.100000000000001" customHeight="1"/>
  </sheetData>
  <sheetProtection algorithmName="SHA-512" hashValue="bpvoK7B8lBN4WQAX4GjgBmDS03a8l8dXOC0k0wkfy8EYG5ZG1aLfpSrywE93ecOF28O/N8ZZoIuOIEUImsLhrg==" saltValue="f8kSZNnUvMq7D0d52450JQ==" spinCount="100000" sheet="1" formatColumns="0" formatRows="0" selectLockedCells="1"/>
  <customSheetViews>
    <customSheetView guid="{7518E083-431A-45D0-A3DD-DF0866826B90}" showPageBreaks="1" showGridLines="0" printArea="1" view="pageBreakPreview">
      <selection activeCell="A5" sqref="A5:E5"/>
      <pageMargins left="0.75" right="0.63" top="0.57999999999999996" bottom="0.6" header="0.34" footer="0.35"/>
      <pageSetup scale="98" orientation="portrait" r:id="rId1"/>
      <headerFooter alignWithMargins="0">
        <oddFooter>&amp;R&amp;"Book Antiqua,Bold"&amp;8 Page &amp;P of &amp;N</oddFooter>
      </headerFooter>
    </customSheetView>
    <customSheetView guid="{CD28740F-9825-447C-B887-B18F0232D126}" showPageBreaks="1" showGridLines="0" printArea="1" view="pageBreakPreview">
      <selection activeCell="A5" sqref="A5:E5"/>
      <pageMargins left="0.75" right="0.63" top="0.57999999999999996" bottom="0.6" header="0.34" footer="0.35"/>
      <pageSetup scale="98" orientation="portrait" r:id="rId2"/>
      <headerFooter alignWithMargins="0">
        <oddFooter>&amp;R&amp;"Book Antiqua,Bold"&amp;8 Page &amp;P of &amp;N</oddFooter>
      </headerFooter>
    </customSheetView>
    <customSheetView guid="{012A8702-091E-4FD1-8E26-12B65B8B3B8C}" showPageBreaks="1" showGridLines="0" printArea="1" view="pageBreakPreview" topLeftCell="A13">
      <selection activeCell="A16" sqref="A16:E16"/>
      <pageMargins left="0.75" right="0.63" top="0.57999999999999996" bottom="0.6" header="0.34" footer="0.35"/>
      <pageSetup scale="98" orientation="portrait" r:id="rId3"/>
      <headerFooter alignWithMargins="0">
        <oddFooter>&amp;R&amp;"Book Antiqua,Bold"&amp;8 Page &amp;P of &amp;N</oddFooter>
      </headerFooter>
    </customSheetView>
    <customSheetView guid="{0D490C87-B003-4943-9825-ACE0B8E7CC06}" showPageBreaks="1" showGridLines="0" printArea="1" view="pageBreakPreview" topLeftCell="A7">
      <selection activeCell="A16" sqref="A16:E16"/>
      <pageMargins left="0.75" right="0.63" top="0.57999999999999996" bottom="0.6" header="0.34" footer="0.35"/>
      <pageSetup scale="98" orientation="portrait" r:id="rId4"/>
      <headerFooter alignWithMargins="0">
        <oddFooter>&amp;R&amp;"Book Antiqua,Bold"&amp;8 Page &amp;P of &amp;N</oddFooter>
      </headerFooter>
    </customSheetView>
    <customSheetView guid="{4D67A8FB-66CE-4EFD-8932-C754BE25ED43}" showPageBreaks="1" showGridLines="0" printArea="1" view="pageBreakPreview" topLeftCell="A7">
      <selection activeCell="A2" sqref="A2"/>
      <pageMargins left="0.75" right="0.63" top="0.57999999999999996" bottom="0.6" header="0.34" footer="0.35"/>
      <pageSetup scale="98" orientation="portrait" r:id="rId5"/>
      <headerFooter alignWithMargins="0">
        <oddFooter>&amp;R&amp;"Book Antiqua,Bold"&amp;8 Page &amp;P of &amp;N</oddFooter>
      </headerFooter>
    </customSheetView>
    <customSheetView guid="{B07CB001-8FAF-40AD-8AD5-A65A64B33B35}" showPageBreaks="1" showGridLines="0" printArea="1" view="pageBreakPreview">
      <selection activeCell="A2" sqref="A2"/>
      <pageMargins left="0.75" right="0.63" top="0.57999999999999996" bottom="0.6" header="0.34" footer="0.35"/>
      <pageSetup scale="98" orientation="portrait" r:id="rId6"/>
      <headerFooter alignWithMargins="0">
        <oddFooter>&amp;R&amp;"Book Antiqua,Bold"&amp;8 Page &amp;P of &amp;N</oddFooter>
      </headerFooter>
    </customSheetView>
    <customSheetView guid="{8CF338B0-8CA3-4AF4-816D-CB7A6D8E33BC}" showPageBreaks="1" showGridLines="0" printArea="1" view="pageBreakPreview">
      <selection activeCell="A3" sqref="A3:E3"/>
      <pageMargins left="0.75" right="0.63" top="0.57999999999999996" bottom="0.6" header="0.34" footer="0.35"/>
      <pageSetup scale="98" orientation="portrait" r:id="rId7"/>
      <headerFooter alignWithMargins="0">
        <oddFooter>&amp;R&amp;"Book Antiqua,Bold"&amp;8 Page &amp;P of &amp;N</oddFooter>
      </headerFooter>
    </customSheetView>
    <customSheetView guid="{D05C69EC-C4A6-4AED-AFBA-A3044FD4B3FB}" showPageBreaks="1" showGridLines="0" printArea="1" view="pageBreakPreview">
      <selection activeCell="A3" sqref="A3:E3"/>
      <pageMargins left="0.75" right="0.63" top="0.57999999999999996" bottom="0.6" header="0.34" footer="0.35"/>
      <pageSetup scale="98" orientation="portrait" r:id="rId8"/>
      <headerFooter alignWithMargins="0">
        <oddFooter>&amp;R&amp;"Book Antiqua,Bold"&amp;8 Page &amp;P of &amp;N</oddFooter>
      </headerFooter>
    </customSheetView>
    <customSheetView guid="{BE615921-12B2-47E1-81BB-292B559B4C46}" showPageBreaks="1" showGridLines="0" printArea="1" view="pageBreakPreview">
      <selection activeCell="A3" sqref="A3:E3"/>
      <pageMargins left="0.75" right="0.63" top="0.57999999999999996" bottom="0.6" header="0.34" footer="0.35"/>
      <pageSetup scale="98" orientation="portrait" r:id="rId9"/>
      <headerFooter alignWithMargins="0">
        <oddFooter>&amp;R&amp;"Book Antiqua,Bold"&amp;8 Page &amp;P of &amp;N</oddFooter>
      </headerFooter>
    </customSheetView>
    <customSheetView guid="{13A93EBF-985A-49FD-9FE0-DC75D238EC8C}" showPageBreaks="1" showGridLines="0" printArea="1" view="pageBreakPreview">
      <selection activeCell="I12" sqref="I12"/>
      <pageMargins left="0.75" right="0.63" top="0.57999999999999996" bottom="0.6" header="0.34" footer="0.35"/>
      <pageSetup scale="98" orientation="portrait" r:id="rId10"/>
      <headerFooter alignWithMargins="0">
        <oddFooter>&amp;R&amp;"Book Antiqua,Bold"&amp;8 Page &amp;P of &amp;N</oddFooter>
      </headerFooter>
    </customSheetView>
    <customSheetView guid="{1E2D7167-D6B7-4690-9A83-BF768C4223A4}" showPageBreaks="1" showGridLines="0" printArea="1" view="pageBreakPreview" topLeftCell="A7">
      <selection activeCell="A16" sqref="A16:E16"/>
      <pageMargins left="0.75" right="0.63" top="0.57999999999999996" bottom="0.6" header="0.34" footer="0.35"/>
      <pageSetup scale="99" orientation="portrait" r:id="rId11"/>
      <headerFooter alignWithMargins="0">
        <oddFooter>&amp;R&amp;"Book Antiqua,Bold"&amp;8 Page &amp;P of &amp;N</oddFooter>
      </headerFooter>
    </customSheetView>
    <customSheetView guid="{7A88FC7A-7690-48AB-B789-172043AFADC8}" showPageBreaks="1" showGridLines="0" printArea="1" view="pageBreakPreview" topLeftCell="A13">
      <selection activeCell="B20" sqref="B20"/>
      <pageMargins left="0.75" right="0.63" top="0.57999999999999996" bottom="0.6" header="0.34" footer="0.35"/>
      <pageSetup scale="99" orientation="portrait" r:id="rId12"/>
      <headerFooter alignWithMargins="0">
        <oddFooter>&amp;R&amp;"Book Antiqua,Bold"&amp;8 Page &amp;P of &amp;N</oddFooter>
      </headerFooter>
    </customSheetView>
    <customSheetView guid="{CB7CD015-9A92-451A-BEF4-2BC98E3768DD}" showPageBreaks="1" showGridLines="0" printArea="1" view="pageBreakPreview">
      <pageMargins left="0.75" right="0.63" top="0.57999999999999996" bottom="0.6" header="0.34" footer="0.35"/>
      <pageSetup orientation="portrait" r:id="rId13"/>
      <headerFooter alignWithMargins="0">
        <oddFooter>&amp;R&amp;"Book Antiqua,Bold"&amp;8 Page &amp;P of &amp;N</oddFooter>
      </headerFooter>
    </customSheetView>
    <customSheetView guid="{44C1C443-3199-4288-884A-D16AF7B2CD69}" showPageBreaks="1" showGridLines="0" printArea="1" view="pageBreakPreview">
      <pageMargins left="0.75" right="0.63" top="0.57999999999999996" bottom="0.6" header="0.34" footer="0.35"/>
      <pageSetup orientation="portrait" r:id="rId14"/>
      <headerFooter alignWithMargins="0">
        <oddFooter>&amp;R&amp;"Book Antiqua,Bold"&amp;8 Page &amp;P of &amp;N</oddFooter>
      </headerFooter>
    </customSheetView>
    <customSheetView guid="{82E8A0F5-0020-4355-95CF-28601763A783}" showPageBreaks="1" showGridLines="0" printArea="1" view="pageBreakPreview" topLeftCell="A10">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6"/>
      <headerFooter alignWithMargins="0">
        <oddFooter>&amp;R&amp;"Book Antiqua,Bold"&amp;8 Page &amp;P of &amp;N</oddFooter>
      </headerFooter>
    </customSheetView>
    <customSheetView guid="{82C64B11-1F50-45B5-B7BB-9F1DC733C833}" showPageBreaks="1" showGridLines="0" printArea="1" view="pageBreakPreview">
      <selection activeCell="B75" sqref="B75:C75"/>
      <pageMargins left="0.75" right="0.63" top="0.57999999999999996" bottom="0.6" header="0.34" footer="0.35"/>
      <pageSetup orientation="portrait" r:id="rId27"/>
      <headerFooter alignWithMargins="0">
        <oddFooter>&amp;R&amp;"Book Antiqua,Bold"&amp;8 Page &amp;P of &amp;N</oddFooter>
      </headerFooter>
    </customSheetView>
    <customSheetView guid="{CFBF18EC-8277-4311-991B-395AF21BB33B}" showPageBreaks="1" showGridLines="0" printArea="1" view="pageBreakPreview" topLeftCell="A7">
      <selection activeCell="A16" sqref="A16:E16"/>
      <pageMargins left="0.75" right="0.63" top="0.57999999999999996" bottom="0.6" header="0.34" footer="0.35"/>
      <pageSetup scale="99" orientation="portrait" r:id="rId28"/>
      <headerFooter alignWithMargins="0">
        <oddFooter>&amp;R&amp;"Book Antiqua,Bold"&amp;8 Page &amp;P of &amp;N</oddFooter>
      </headerFooter>
    </customSheetView>
    <customSheetView guid="{AA750348-930C-43DE-ADD0-8D60980F5013}" showPageBreaks="1" showGridLines="0" printArea="1" view="pageBreakPreview" topLeftCell="A7">
      <selection activeCell="A16" sqref="A16:E16"/>
      <pageMargins left="0.75" right="0.63" top="0.57999999999999996" bottom="0.6" header="0.34" footer="0.35"/>
      <pageSetup scale="99" orientation="portrait" r:id="rId29"/>
      <headerFooter alignWithMargins="0">
        <oddFooter>&amp;R&amp;"Book Antiqua,Bold"&amp;8 Page &amp;P of &amp;N</oddFooter>
      </headerFooter>
    </customSheetView>
    <customSheetView guid="{14C32814-5A59-4863-9FB1-822FBB75D7D1}" showPageBreaks="1" showGridLines="0" printArea="1" view="pageBreakPreview">
      <selection activeCell="A16" sqref="A16:E16"/>
      <pageMargins left="0.75" right="0.63" top="0.57999999999999996" bottom="0.6" header="0.34" footer="0.35"/>
      <pageSetup scale="99" orientation="portrait" r:id="rId30"/>
      <headerFooter alignWithMargins="0">
        <oddFooter>&amp;R&amp;"Book Antiqua,Bold"&amp;8 Page &amp;P of &amp;N</oddFooter>
      </headerFooter>
    </customSheetView>
    <customSheetView guid="{1F125E51-1799-42D0-B41E-DC039BB17D59}" showPageBreaks="1" showGridLines="0" printArea="1" view="pageBreakPreview">
      <selection activeCell="A3" sqref="A3:E3"/>
      <pageMargins left="0.75" right="0.63" top="0.57999999999999996" bottom="0.6" header="0.34" footer="0.35"/>
      <pageSetup scale="98" orientation="portrait" r:id="rId31"/>
      <headerFooter alignWithMargins="0">
        <oddFooter>&amp;R&amp;"Book Antiqua,Bold"&amp;8 Page &amp;P of &amp;N</oddFooter>
      </headerFooter>
    </customSheetView>
    <customSheetView guid="{77353208-2D17-4D2E-ADE3-4F168F350B73}" showPageBreaks="1" showGridLines="0" printArea="1" view="pageBreakPreview">
      <selection activeCell="A2" sqref="A2"/>
      <pageMargins left="0.75" right="0.63" top="0.57999999999999996" bottom="0.6" header="0.34" footer="0.35"/>
      <pageSetup scale="98" orientation="portrait" r:id="rId32"/>
      <headerFooter alignWithMargins="0">
        <oddFooter>&amp;R&amp;"Book Antiqua,Bold"&amp;8 Page &amp;P of &amp;N</oddFooter>
      </headerFooter>
    </customSheetView>
    <customSheetView guid="{010B040B-83D1-42E5-9354-A9BE9113BDAC}" showPageBreaks="1" showGridLines="0" printArea="1" view="pageBreakPreview" topLeftCell="A13">
      <selection activeCell="A16" sqref="A16:E16"/>
      <pageMargins left="0.75" right="0.63" top="0.57999999999999996" bottom="0.6" header="0.34" footer="0.35"/>
      <pageSetup scale="98" orientation="portrait" r:id="rId33"/>
      <headerFooter alignWithMargins="0">
        <oddFooter>&amp;R&amp;"Book Antiqua,Bold"&amp;8 Page &amp;P of &amp;N</oddFooter>
      </headerFooter>
    </customSheetView>
    <customSheetView guid="{FC200EB0-6614-47DB-96CE-7610471486D9}" showPageBreaks="1" showGridLines="0" printArea="1" view="pageBreakPreview">
      <selection activeCell="A16" sqref="A16:E16"/>
      <pageMargins left="0.75" right="0.63" top="0.57999999999999996" bottom="0.6" header="0.34" footer="0.35"/>
      <pageSetup scale="98" orientation="portrait" r:id="rId34"/>
      <headerFooter alignWithMargins="0">
        <oddFooter>&amp;R&amp;"Book Antiqua,Bold"&amp;8 Page &amp;P of &amp;N</oddFooter>
      </headerFooter>
    </customSheetView>
    <customSheetView guid="{35C772BD-8F05-4A18-BEC8-6AF744E22539}" showPageBreaks="1" showGridLines="0" printArea="1" view="pageBreakPreview" topLeftCell="A7">
      <selection activeCell="A16" sqref="A16:E16"/>
      <pageMargins left="0.75" right="0.63" top="0.57999999999999996" bottom="0.6" header="0.34" footer="0.35"/>
      <pageSetup scale="98" orientation="portrait" r:id="rId35"/>
      <headerFooter alignWithMargins="0">
        <oddFooter>&amp;R&amp;"Book Antiqua,Bold"&amp;8 Page &amp;P of &amp;N</oddFooter>
      </headerFooter>
    </customSheetView>
    <customSheetView guid="{FADCBE67-C557-4BB1-9129-D4D2EFCC4742}" showPageBreaks="1" showGridLines="0" printArea="1" view="pageBreakPreview">
      <selection activeCell="A5" sqref="A5:E5"/>
      <pageMargins left="0.75" right="0.63" top="0.57999999999999996" bottom="0.6" header="0.34" footer="0.35"/>
      <pageSetup scale="98" orientation="portrait" r:id="rId36"/>
      <headerFooter alignWithMargins="0">
        <oddFooter>&amp;R&amp;"Book Antiqua,Bold"&amp;8 Page &amp;P of &amp;N</oddFooter>
      </headerFooter>
    </customSheetView>
  </customSheetViews>
  <mergeCells count="8">
    <mergeCell ref="B12:D12"/>
    <mergeCell ref="A8:D8"/>
    <mergeCell ref="A16:E16"/>
    <mergeCell ref="A3:E3"/>
    <mergeCell ref="A5:E5"/>
    <mergeCell ref="B9:D9"/>
    <mergeCell ref="B10:D10"/>
    <mergeCell ref="B11:D11"/>
  </mergeCells>
  <phoneticPr fontId="6" type="noConversion"/>
  <pageMargins left="0.75" right="0.63" top="0.57999999999999996" bottom="0.6" header="0.34" footer="0.35"/>
  <pageSetup scale="98" orientation="portrait" r:id="rId37"/>
  <headerFooter alignWithMargins="0">
    <oddFooter>&amp;R&amp;"Book Antiqua,Bold"&amp;8 Page &amp;P of &amp;N</oddFooter>
  </headerFooter>
  <drawing r:id="rId3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14"/>
  </sheetPr>
  <dimension ref="A1:Z85"/>
  <sheetViews>
    <sheetView showGridLines="0" view="pageBreakPreview" topLeftCell="A4" zoomScaleNormal="100" zoomScaleSheetLayoutView="100" workbookViewId="0">
      <selection activeCell="B18" sqref="B18:C18"/>
    </sheetView>
  </sheetViews>
  <sheetFormatPr defaultColWidth="9.140625" defaultRowHeight="16.5"/>
  <cols>
    <col min="1" max="1" width="12.140625" style="30" customWidth="1"/>
    <col min="2" max="2" width="30.7109375" style="30" customWidth="1"/>
    <col min="3" max="3" width="17.85546875" style="30" customWidth="1"/>
    <col min="4" max="4" width="18.85546875" style="30" customWidth="1"/>
    <col min="5" max="5" width="20" style="30" customWidth="1"/>
    <col min="6" max="8" width="9.140625" style="25"/>
    <col min="9" max="16384" width="9.140625" style="26"/>
  </cols>
  <sheetData>
    <row r="1" spans="1:26">
      <c r="A1" s="22" t="str">
        <f>Basic!A3&amp;Basic!B3</f>
        <v>Specification No. :CC/NT/W-TW/DOM/A04/25/06315</v>
      </c>
      <c r="B1" s="23"/>
      <c r="C1" s="23"/>
      <c r="D1" s="23"/>
      <c r="E1" s="24" t="str">
        <f>"Attachment-11 "</f>
        <v xml:space="preserve">Attachment-11 </v>
      </c>
    </row>
    <row r="2" spans="1:26" ht="19.5" customHeight="1">
      <c r="Z2" s="169">
        <f>'Attach 3(JV)'!Z2</f>
        <v>0</v>
      </c>
    </row>
    <row r="3" spans="1:26" ht="123.75" customHeight="1">
      <c r="A3" s="758" t="str">
        <f>Basic!B1</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27"/>
      <c r="G3" s="28"/>
      <c r="H3" s="27"/>
    </row>
    <row r="4" spans="1:26" ht="19.5" customHeight="1">
      <c r="A4" s="29"/>
      <c r="H4" s="31"/>
      <c r="I4" s="10"/>
    </row>
    <row r="5" spans="1:26" ht="19.5" customHeight="1">
      <c r="A5" s="759" t="s">
        <v>393</v>
      </c>
      <c r="B5" s="759"/>
      <c r="C5" s="759"/>
      <c r="D5" s="759"/>
      <c r="E5" s="759"/>
      <c r="F5" s="32"/>
      <c r="H5" s="31"/>
      <c r="I5" s="10"/>
    </row>
    <row r="6" spans="1:26" ht="19.5" customHeight="1">
      <c r="A6" s="33"/>
      <c r="H6" s="31"/>
      <c r="I6" s="10"/>
    </row>
    <row r="7" spans="1:26" ht="19.5" customHeight="1">
      <c r="A7" s="34" t="str">
        <f>'Attach 3(JV)'!A7</f>
        <v>Bidder’s Name and Address :</v>
      </c>
      <c r="B7" s="33"/>
      <c r="C7" s="33"/>
      <c r="D7" s="14" t="str">
        <f>'Attach 3(JV)'!E7</f>
        <v>To:</v>
      </c>
      <c r="H7" s="31"/>
      <c r="I7" s="10"/>
    </row>
    <row r="8" spans="1:26" ht="36" customHeight="1">
      <c r="A8" s="757" t="str">
        <f>'Attach 3(JV)'!A8</f>
        <v/>
      </c>
      <c r="B8" s="757"/>
      <c r="C8" s="757"/>
      <c r="D8" s="11" t="str">
        <f>'Attach 3(JV)'!E8</f>
        <v>Contract Services</v>
      </c>
      <c r="H8" s="31"/>
      <c r="I8" s="10"/>
    </row>
    <row r="9" spans="1:26" ht="19.5" customHeight="1">
      <c r="A9" s="12" t="s">
        <v>356</v>
      </c>
      <c r="B9" s="761" t="str">
        <f>'Attach 3(JV)'!B9</f>
        <v/>
      </c>
      <c r="C9" s="761"/>
      <c r="D9" s="11" t="str">
        <f>'Attach 3(JV)'!E9</f>
        <v>Power Grid Corporation of India Ltd.,</v>
      </c>
      <c r="H9" s="31"/>
      <c r="I9" s="10"/>
    </row>
    <row r="10" spans="1:26" ht="19.5" customHeight="1">
      <c r="A10" s="12" t="s">
        <v>358</v>
      </c>
      <c r="B10" s="761" t="str">
        <f>'Attach 3(JV)'!B10</f>
        <v/>
      </c>
      <c r="C10" s="761"/>
      <c r="D10" s="11" t="str">
        <f>'Attach 3(JV)'!E10</f>
        <v>"Saudamini", Plot No. 2, Sector 29</v>
      </c>
      <c r="H10" s="31"/>
      <c r="I10" s="10"/>
    </row>
    <row r="11" spans="1:26" ht="19.5" customHeight="1">
      <c r="B11" s="761" t="str">
        <f>'Attach 3(JV)'!B11</f>
        <v/>
      </c>
      <c r="C11" s="761"/>
      <c r="D11" s="11" t="str">
        <f>'Attach 3(JV)'!E11</f>
        <v>Gurgaon (Haryana) - 122001</v>
      </c>
    </row>
    <row r="12" spans="1:26" ht="19.5" customHeight="1">
      <c r="A12" s="33"/>
      <c r="B12" s="761" t="str">
        <f>'Attach 3(JV)'!B12</f>
        <v/>
      </c>
      <c r="C12" s="761"/>
      <c r="D12" s="11"/>
    </row>
    <row r="13" spans="1:26" ht="19.5" customHeight="1">
      <c r="A13" s="30" t="s">
        <v>350</v>
      </c>
    </row>
    <row r="14" spans="1:26" ht="9.9499999999999993" customHeight="1">
      <c r="A14" s="33"/>
    </row>
    <row r="15" spans="1:26" ht="174" customHeight="1">
      <c r="A15" s="1276" t="s">
        <v>521</v>
      </c>
      <c r="B15" s="760"/>
      <c r="C15" s="760"/>
      <c r="D15" s="760"/>
      <c r="E15" s="760"/>
      <c r="F15" s="35"/>
      <c r="G15" s="35"/>
      <c r="H15" s="35"/>
    </row>
    <row r="16" spans="1:26" ht="20.25" customHeight="1">
      <c r="A16" s="33"/>
      <c r="B16" s="33"/>
      <c r="C16" s="33"/>
      <c r="D16" s="33"/>
      <c r="E16" s="33"/>
      <c r="F16" s="35"/>
      <c r="G16" s="35"/>
      <c r="H16" s="35"/>
    </row>
    <row r="17" spans="1:8" s="25" customFormat="1" ht="72" customHeight="1">
      <c r="A17" s="50" t="s">
        <v>354</v>
      </c>
      <c r="B17" s="1253" t="s">
        <v>115</v>
      </c>
      <c r="C17" s="1253"/>
      <c r="D17" s="50" t="s">
        <v>116</v>
      </c>
      <c r="E17" s="50" t="s">
        <v>117</v>
      </c>
      <c r="G17" s="35"/>
      <c r="H17" s="35"/>
    </row>
    <row r="18" spans="1:8" ht="26.1" customHeight="1">
      <c r="A18" s="105">
        <v>1</v>
      </c>
      <c r="B18" s="1274"/>
      <c r="C18" s="1274"/>
      <c r="D18" s="282"/>
      <c r="E18" s="282"/>
      <c r="F18" s="35"/>
      <c r="G18" s="35"/>
      <c r="H18" s="35"/>
    </row>
    <row r="19" spans="1:8" ht="26.1" customHeight="1">
      <c r="A19" s="105">
        <v>2</v>
      </c>
      <c r="B19" s="1274"/>
      <c r="C19" s="1274"/>
      <c r="D19" s="282"/>
      <c r="E19" s="282"/>
      <c r="F19" s="35"/>
      <c r="G19" s="35"/>
      <c r="H19" s="35"/>
    </row>
    <row r="20" spans="1:8" ht="26.1" customHeight="1">
      <c r="A20" s="105">
        <v>3</v>
      </c>
      <c r="B20" s="1274"/>
      <c r="C20" s="1274"/>
      <c r="D20" s="282"/>
      <c r="E20" s="282"/>
      <c r="F20" s="35"/>
      <c r="G20" s="35"/>
      <c r="H20" s="35"/>
    </row>
    <row r="21" spans="1:8" ht="26.1" customHeight="1">
      <c r="A21" s="105">
        <v>4</v>
      </c>
      <c r="B21" s="1274"/>
      <c r="C21" s="1274"/>
      <c r="D21" s="282"/>
      <c r="E21" s="282"/>
      <c r="F21" s="35"/>
      <c r="G21" s="35"/>
      <c r="H21" s="35"/>
    </row>
    <row r="22" spans="1:8" ht="26.1" customHeight="1">
      <c r="A22" s="105">
        <v>5</v>
      </c>
      <c r="B22" s="1274"/>
      <c r="C22" s="1274"/>
      <c r="D22" s="282"/>
      <c r="E22" s="282"/>
      <c r="F22" s="35"/>
      <c r="G22" s="35"/>
      <c r="H22" s="35"/>
    </row>
    <row r="23" spans="1:8" ht="26.1" customHeight="1">
      <c r="A23" s="105">
        <v>6</v>
      </c>
      <c r="B23" s="1274"/>
      <c r="C23" s="1274"/>
      <c r="D23" s="282"/>
      <c r="E23" s="282"/>
      <c r="F23" s="35"/>
      <c r="G23" s="35"/>
      <c r="H23" s="35"/>
    </row>
    <row r="24" spans="1:8" ht="82.5" customHeight="1">
      <c r="A24" s="750" t="s">
        <v>522</v>
      </c>
      <c r="B24" s="750"/>
      <c r="C24" s="750"/>
      <c r="D24" s="750"/>
      <c r="E24" s="750"/>
      <c r="F24" s="35"/>
      <c r="G24" s="35"/>
      <c r="H24" s="35"/>
    </row>
    <row r="25" spans="1:8" ht="159.75" customHeight="1">
      <c r="A25" s="751" t="s">
        <v>523</v>
      </c>
      <c r="B25" s="1275"/>
      <c r="C25" s="1275"/>
      <c r="D25" s="1275"/>
      <c r="E25" s="1275"/>
    </row>
    <row r="26" spans="1:8" ht="26.1" customHeight="1">
      <c r="A26" s="37" t="s">
        <v>6</v>
      </c>
      <c r="B26" s="77" t="str">
        <f>'Attach 3(JV)'!B24</f>
        <v/>
      </c>
      <c r="C26" s="38" t="s">
        <v>4</v>
      </c>
      <c r="D26" s="272" t="str">
        <f>'Attach 3(JV)'!E24</f>
        <v/>
      </c>
    </row>
    <row r="27" spans="1:8" ht="26.1" customHeight="1">
      <c r="A27" s="37" t="s">
        <v>7</v>
      </c>
      <c r="B27" s="272" t="str">
        <f>'Attach 3(JV)'!B25</f>
        <v/>
      </c>
      <c r="C27" s="38" t="s">
        <v>5</v>
      </c>
      <c r="D27" s="272" t="str">
        <f>'Attach 3(JV)'!E25</f>
        <v/>
      </c>
    </row>
    <row r="28" spans="1:8" ht="219.75" customHeight="1">
      <c r="A28" s="751" t="s">
        <v>524</v>
      </c>
      <c r="B28" s="1275"/>
      <c r="C28" s="1275"/>
      <c r="D28" s="1275"/>
      <c r="E28" s="1275"/>
    </row>
    <row r="29" spans="1:8" ht="20.100000000000001" hidden="1" customHeight="1">
      <c r="A29" s="22" t="str">
        <f>A1</f>
        <v>Specification No. :CC/NT/W-TW/DOM/A04/25/06315</v>
      </c>
      <c r="B29" s="23"/>
      <c r="C29" s="23"/>
      <c r="D29" s="23"/>
      <c r="E29" s="24" t="str">
        <f>E1</f>
        <v xml:space="preserve">Attachment-11 </v>
      </c>
    </row>
    <row r="30" spans="1:8" ht="19.5" hidden="1" customHeight="1"/>
    <row r="31" spans="1:8" ht="48" hidden="1" customHeight="1">
      <c r="A31" s="1249" t="str">
        <f>A3</f>
        <v>Tower Package TW03 for Zing-Zingbar to Sissu portion of ±350 KV HVDC Pang-Kaithal Transmission Line associated with Transmission system for evacuation of RE power from renewable energy parks in Leh (5 GW Leh-Kaithal transmission corridor)</v>
      </c>
      <c r="B31" s="1249"/>
      <c r="C31" s="1249"/>
      <c r="D31" s="1249"/>
      <c r="E31" s="1249"/>
    </row>
    <row r="32" spans="1:8" ht="19.5" hidden="1" customHeight="1">
      <c r="A32" s="29"/>
    </row>
    <row r="33" spans="1:5" ht="19.5" hidden="1" customHeight="1">
      <c r="A33" s="762" t="s">
        <v>393</v>
      </c>
      <c r="B33" s="762"/>
      <c r="C33" s="762"/>
      <c r="D33" s="762"/>
      <c r="E33" s="762"/>
    </row>
    <row r="34" spans="1:5" ht="19.5" hidden="1" customHeight="1">
      <c r="A34" s="33"/>
    </row>
    <row r="35" spans="1:5" ht="19.5" hidden="1" customHeight="1">
      <c r="A35" s="34" t="str">
        <f>'Attach 3(JV)'!A15</f>
        <v>Name(s) and Addresse(s) of other partner(s)</v>
      </c>
      <c r="B35" s="33"/>
      <c r="C35" s="33"/>
      <c r="D35" s="14" t="str">
        <f>D7</f>
        <v>To:</v>
      </c>
    </row>
    <row r="36" spans="1:5" ht="19.5" hidden="1" customHeight="1">
      <c r="A36" s="34" t="str">
        <f>'Attach 3(JV)'!B16</f>
        <v/>
      </c>
      <c r="B36" s="33"/>
      <c r="C36" s="33"/>
      <c r="D36" s="11" t="str">
        <f>D8</f>
        <v>Contract Services</v>
      </c>
    </row>
    <row r="37" spans="1:5" ht="19.5" hidden="1" customHeight="1">
      <c r="A37" s="12" t="s">
        <v>356</v>
      </c>
      <c r="B37" s="761" t="str">
        <f>'Attach 3(JV)'!B17:D17</f>
        <v/>
      </c>
      <c r="C37" s="761"/>
      <c r="D37" s="11" t="str">
        <f>D9</f>
        <v>Power Grid Corporation of India Ltd.,</v>
      </c>
    </row>
    <row r="38" spans="1:5" ht="19.5" hidden="1" customHeight="1">
      <c r="A38" s="12" t="s">
        <v>358</v>
      </c>
      <c r="B38" s="761" t="str">
        <f>'Attach 3(JV)'!B18:D18</f>
        <v/>
      </c>
      <c r="C38" s="761"/>
      <c r="D38" s="11" t="str">
        <f>D10</f>
        <v>"Saudamini", Plot No. 2, Sector 29</v>
      </c>
    </row>
    <row r="39" spans="1:5" ht="19.5" hidden="1" customHeight="1">
      <c r="B39" s="761" t="str">
        <f>'Attach 3(JV)'!B19:D19</f>
        <v/>
      </c>
      <c r="C39" s="761"/>
      <c r="D39" s="11" t="str">
        <f>D11</f>
        <v>Gurgaon (Haryana) - 122001</v>
      </c>
    </row>
    <row r="40" spans="1:5" ht="19.5" hidden="1" customHeight="1">
      <c r="A40" s="33"/>
      <c r="B40" s="761" t="str">
        <f>'Attach 3(JV)'!B20:D20</f>
        <v/>
      </c>
      <c r="C40" s="761"/>
      <c r="D40" s="11"/>
    </row>
    <row r="41" spans="1:5" ht="19.5" hidden="1" customHeight="1">
      <c r="A41" s="30" t="s">
        <v>350</v>
      </c>
    </row>
    <row r="42" spans="1:5" ht="19.5" hidden="1" customHeight="1">
      <c r="A42" s="33"/>
    </row>
    <row r="43" spans="1:5" ht="33.75" hidden="1" customHeight="1">
      <c r="A43" s="760" t="s">
        <v>394</v>
      </c>
      <c r="B43" s="760"/>
      <c r="C43" s="760"/>
      <c r="D43" s="760"/>
      <c r="E43" s="760"/>
    </row>
    <row r="44" spans="1:5" ht="19.5" hidden="1" customHeight="1">
      <c r="A44" s="33"/>
      <c r="B44" s="33"/>
      <c r="C44" s="33"/>
      <c r="D44" s="33"/>
      <c r="E44" s="33"/>
    </row>
    <row r="45" spans="1:5" ht="72" hidden="1" customHeight="1">
      <c r="A45" s="50" t="s">
        <v>354</v>
      </c>
      <c r="B45" s="1253" t="s">
        <v>115</v>
      </c>
      <c r="C45" s="1253"/>
      <c r="D45" s="50" t="s">
        <v>116</v>
      </c>
      <c r="E45" s="50" t="s">
        <v>117</v>
      </c>
    </row>
    <row r="46" spans="1:5" ht="25.5" hidden="1" customHeight="1">
      <c r="A46" s="105">
        <v>1</v>
      </c>
      <c r="B46" s="1273"/>
      <c r="C46" s="1273"/>
      <c r="D46" s="284"/>
      <c r="E46" s="284"/>
    </row>
    <row r="47" spans="1:5" ht="25.5" hidden="1" customHeight="1">
      <c r="A47" s="105">
        <v>2</v>
      </c>
      <c r="B47" s="1273"/>
      <c r="C47" s="1273"/>
      <c r="D47" s="284"/>
      <c r="E47" s="284"/>
    </row>
    <row r="48" spans="1:5" ht="25.5" hidden="1" customHeight="1">
      <c r="A48" s="105">
        <v>3</v>
      </c>
      <c r="B48" s="1273"/>
      <c r="C48" s="1273"/>
      <c r="D48" s="284"/>
      <c r="E48" s="284"/>
    </row>
    <row r="49" spans="1:5" ht="25.5" hidden="1" customHeight="1">
      <c r="A49" s="105">
        <v>4</v>
      </c>
      <c r="B49" s="1273"/>
      <c r="C49" s="1273"/>
      <c r="D49" s="284"/>
      <c r="E49" s="284"/>
    </row>
    <row r="50" spans="1:5" ht="25.5" hidden="1" customHeight="1">
      <c r="A50" s="105">
        <v>5</v>
      </c>
      <c r="B50" s="1273"/>
      <c r="C50" s="1273"/>
      <c r="D50" s="284"/>
      <c r="E50" s="284"/>
    </row>
    <row r="51" spans="1:5" ht="25.5" hidden="1" customHeight="1">
      <c r="A51" s="105">
        <v>6</v>
      </c>
      <c r="B51" s="1273"/>
      <c r="C51" s="1273"/>
      <c r="D51" s="284"/>
      <c r="E51" s="284"/>
    </row>
    <row r="52" spans="1:5" ht="27.95" hidden="1" customHeight="1">
      <c r="A52" s="33"/>
      <c r="B52" s="33"/>
      <c r="C52" s="33"/>
      <c r="D52" s="33"/>
      <c r="E52" s="33"/>
    </row>
    <row r="53" spans="1:5" ht="27.95" hidden="1" customHeight="1">
      <c r="A53" s="215"/>
      <c r="B53" s="215"/>
      <c r="C53" s="215"/>
      <c r="D53" s="215"/>
      <c r="E53" s="215"/>
    </row>
    <row r="54" spans="1:5" ht="27.95" hidden="1" customHeight="1">
      <c r="A54" s="215" t="s">
        <v>6</v>
      </c>
      <c r="B54" s="77" t="str">
        <f>B26</f>
        <v/>
      </c>
      <c r="C54" s="215" t="s">
        <v>4</v>
      </c>
      <c r="D54" s="215" t="str">
        <f>D26</f>
        <v/>
      </c>
      <c r="E54" s="215"/>
    </row>
    <row r="55" spans="1:5" ht="27.95" hidden="1" customHeight="1">
      <c r="A55" s="215" t="s">
        <v>7</v>
      </c>
      <c r="B55" s="215" t="str">
        <f>B27</f>
        <v/>
      </c>
      <c r="C55" s="215" t="s">
        <v>5</v>
      </c>
      <c r="D55" s="215" t="str">
        <f>D27</f>
        <v/>
      </c>
      <c r="E55" s="215"/>
    </row>
    <row r="56" spans="1:5" ht="27.95" hidden="1" customHeight="1">
      <c r="A56" s="215"/>
      <c r="B56" s="215"/>
      <c r="C56" s="215"/>
      <c r="D56" s="215"/>
      <c r="E56" s="215"/>
    </row>
    <row r="57" spans="1:5" ht="19.5" hidden="1" customHeight="1">
      <c r="A57" s="22" t="str">
        <f>A29</f>
        <v>Specification No. :CC/NT/W-TW/DOM/A04/25/06315</v>
      </c>
      <c r="B57" s="23"/>
      <c r="C57" s="23"/>
      <c r="D57" s="23"/>
      <c r="E57" s="24" t="str">
        <f>E29</f>
        <v xml:space="preserve">Attachment-11 </v>
      </c>
    </row>
    <row r="58" spans="1:5" ht="19.5" hidden="1" customHeight="1"/>
    <row r="59" spans="1:5" ht="48" hidden="1" customHeight="1">
      <c r="A59" s="1249" t="str">
        <f>A31</f>
        <v>Tower Package TW03 for Zing-Zingbar to Sissu portion of ±350 KV HVDC Pang-Kaithal Transmission Line associated with Transmission system for evacuation of RE power from renewable energy parks in Leh (5 GW Leh-Kaithal transmission corridor)</v>
      </c>
      <c r="B59" s="1249"/>
      <c r="C59" s="1249"/>
      <c r="D59" s="1249"/>
      <c r="E59" s="1249"/>
    </row>
    <row r="60" spans="1:5" ht="19.5" hidden="1" customHeight="1">
      <c r="A60" s="29"/>
    </row>
    <row r="61" spans="1:5" ht="19.5" hidden="1" customHeight="1">
      <c r="A61" s="762" t="s">
        <v>393</v>
      </c>
      <c r="B61" s="762"/>
      <c r="C61" s="762"/>
      <c r="D61" s="762"/>
      <c r="E61" s="762"/>
    </row>
    <row r="62" spans="1:5" ht="19.5" hidden="1" customHeight="1">
      <c r="A62" s="33"/>
    </row>
    <row r="63" spans="1:5" ht="19.5" hidden="1" customHeight="1">
      <c r="A63" s="34" t="str">
        <f>'Attach 3(JV)'!A15</f>
        <v>Name(s) and Addresse(s) of other partner(s)</v>
      </c>
      <c r="B63" s="33"/>
      <c r="C63" s="33"/>
      <c r="D63" s="14" t="str">
        <f>D7</f>
        <v>To:</v>
      </c>
    </row>
    <row r="64" spans="1:5" ht="19.5" hidden="1" customHeight="1">
      <c r="A64" s="34" t="str">
        <f>'Attach 3(JV)'!E16</f>
        <v/>
      </c>
      <c r="B64" s="33"/>
      <c r="C64" s="33"/>
      <c r="D64" s="11" t="str">
        <f>D8</f>
        <v>Contract Services</v>
      </c>
    </row>
    <row r="65" spans="1:5" ht="19.5" hidden="1" customHeight="1">
      <c r="A65" s="12" t="s">
        <v>356</v>
      </c>
      <c r="B65" s="761" t="str">
        <f>'Attach 3(JV)'!E17</f>
        <v/>
      </c>
      <c r="C65" s="761"/>
      <c r="D65" s="11" t="str">
        <f>D9</f>
        <v>Power Grid Corporation of India Ltd.,</v>
      </c>
    </row>
    <row r="66" spans="1:5" ht="19.5" hidden="1" customHeight="1">
      <c r="A66" s="12" t="s">
        <v>358</v>
      </c>
      <c r="B66" s="761" t="str">
        <f>'Attach 3(JV)'!E18</f>
        <v/>
      </c>
      <c r="C66" s="761"/>
      <c r="D66" s="11" t="str">
        <f>D10</f>
        <v>"Saudamini", Plot No. 2, Sector 29</v>
      </c>
    </row>
    <row r="67" spans="1:5" ht="19.5" hidden="1" customHeight="1">
      <c r="B67" s="761" t="str">
        <f>'Attach 3(JV)'!E19</f>
        <v/>
      </c>
      <c r="C67" s="761"/>
      <c r="D67" s="11" t="str">
        <f>D11</f>
        <v>Gurgaon (Haryana) - 122001</v>
      </c>
    </row>
    <row r="68" spans="1:5" ht="19.5" hidden="1" customHeight="1">
      <c r="A68" s="33"/>
      <c r="B68" s="761" t="str">
        <f>'Attach 3(JV)'!E20</f>
        <v/>
      </c>
      <c r="C68" s="761"/>
      <c r="D68" s="11"/>
    </row>
    <row r="69" spans="1:5" ht="19.5" hidden="1" customHeight="1">
      <c r="A69" s="30" t="s">
        <v>350</v>
      </c>
    </row>
    <row r="70" spans="1:5" ht="19.5" hidden="1" customHeight="1">
      <c r="A70" s="33"/>
    </row>
    <row r="71" spans="1:5" ht="33.75" hidden="1" customHeight="1">
      <c r="A71" s="760" t="s">
        <v>394</v>
      </c>
      <c r="B71" s="760"/>
      <c r="C71" s="760"/>
      <c r="D71" s="760"/>
      <c r="E71" s="760"/>
    </row>
    <row r="72" spans="1:5" ht="19.5" hidden="1" customHeight="1">
      <c r="A72" s="33"/>
      <c r="B72" s="33"/>
      <c r="C72" s="33"/>
      <c r="D72" s="33"/>
      <c r="E72" s="33"/>
    </row>
    <row r="73" spans="1:5" ht="72" hidden="1" customHeight="1">
      <c r="A73" s="50" t="s">
        <v>354</v>
      </c>
      <c r="B73" s="1253" t="s">
        <v>115</v>
      </c>
      <c r="C73" s="1253"/>
      <c r="D73" s="50" t="s">
        <v>116</v>
      </c>
      <c r="E73" s="50" t="s">
        <v>117</v>
      </c>
    </row>
    <row r="74" spans="1:5" ht="25.5" hidden="1" customHeight="1">
      <c r="A74" s="105">
        <v>1</v>
      </c>
      <c r="B74" s="1273"/>
      <c r="C74" s="1273"/>
      <c r="D74" s="284"/>
      <c r="E74" s="284"/>
    </row>
    <row r="75" spans="1:5" ht="25.5" hidden="1" customHeight="1">
      <c r="A75" s="105">
        <v>2</v>
      </c>
      <c r="B75" s="1273"/>
      <c r="C75" s="1273"/>
      <c r="D75" s="284"/>
      <c r="E75" s="284"/>
    </row>
    <row r="76" spans="1:5" ht="25.5" hidden="1" customHeight="1">
      <c r="A76" s="105">
        <v>3</v>
      </c>
      <c r="B76" s="1273"/>
      <c r="C76" s="1273"/>
      <c r="D76" s="284"/>
      <c r="E76" s="284"/>
    </row>
    <row r="77" spans="1:5" ht="25.5" hidden="1" customHeight="1">
      <c r="A77" s="105">
        <v>4</v>
      </c>
      <c r="B77" s="1273"/>
      <c r="C77" s="1273"/>
      <c r="D77" s="284"/>
      <c r="E77" s="284"/>
    </row>
    <row r="78" spans="1:5" ht="25.5" hidden="1" customHeight="1">
      <c r="A78" s="105">
        <v>5</v>
      </c>
      <c r="B78" s="1273"/>
      <c r="C78" s="1273"/>
      <c r="D78" s="284"/>
      <c r="E78" s="284"/>
    </row>
    <row r="79" spans="1:5" ht="25.5" hidden="1" customHeight="1">
      <c r="A79" s="105">
        <v>6</v>
      </c>
      <c r="B79" s="1273"/>
      <c r="C79" s="1273"/>
      <c r="D79" s="284"/>
      <c r="E79" s="284"/>
    </row>
    <row r="80" spans="1:5" ht="19.5" hidden="1" customHeight="1">
      <c r="A80" s="33"/>
      <c r="B80" s="33"/>
      <c r="C80" s="33"/>
      <c r="D80" s="33"/>
      <c r="E80" s="33"/>
    </row>
    <row r="81" spans="1:5" ht="24.75" hidden="1" customHeight="1">
      <c r="A81" s="215"/>
      <c r="B81" s="215"/>
      <c r="C81" s="215"/>
      <c r="D81" s="215"/>
      <c r="E81" s="215"/>
    </row>
    <row r="82" spans="1:5" ht="24.75" hidden="1" customHeight="1">
      <c r="A82" s="215" t="s">
        <v>6</v>
      </c>
      <c r="B82" s="77" t="str">
        <f>B54</f>
        <v/>
      </c>
      <c r="C82" s="215" t="s">
        <v>4</v>
      </c>
      <c r="D82" s="215" t="str">
        <f>D54</f>
        <v/>
      </c>
      <c r="E82" s="215"/>
    </row>
    <row r="83" spans="1:5" ht="24.75" hidden="1" customHeight="1">
      <c r="A83" s="215" t="s">
        <v>7</v>
      </c>
      <c r="B83" s="215" t="str">
        <f>B55</f>
        <v/>
      </c>
      <c r="C83" s="215" t="s">
        <v>5</v>
      </c>
      <c r="D83" s="215" t="str">
        <f>D55</f>
        <v/>
      </c>
      <c r="E83" s="215"/>
    </row>
    <row r="84" spans="1:5" ht="24.75" hidden="1" customHeight="1">
      <c r="A84" s="215"/>
      <c r="B84" s="215"/>
      <c r="C84" s="215"/>
      <c r="D84" s="215"/>
      <c r="E84" s="215"/>
    </row>
    <row r="85" spans="1:5" ht="37.5" hidden="1" customHeight="1">
      <c r="A85" s="72"/>
      <c r="B85" s="72"/>
      <c r="C85" s="72"/>
      <c r="D85" s="72"/>
      <c r="E85" s="72"/>
    </row>
  </sheetData>
  <sheetProtection algorithmName="SHA-512" hashValue="USeHTpO2OEH+XRd/3qVtH26W6+6yM4sO3p3tjIsVG4bjqU7OgUUkBDs2zwcD+rAuGciQ6mww12aUV0W2mCczPA==" saltValue="G9dCYXSNKdjHHwUNrbwXfA==" spinCount="100000" sheet="1" formatColumns="0" formatRows="0" selectLockedCells="1"/>
  <customSheetViews>
    <customSheetView guid="{7518E083-431A-45D0-A3DD-DF0866826B90}" showPageBreaks="1" showGridLines="0" printArea="1" hiddenRows="1" view="pageBreakPreview" topLeftCell="A10">
      <selection activeCell="B18" sqref="B18:C18"/>
      <pageMargins left="0.75" right="0.63" top="0.57999999999999996" bottom="0.6" header="0.34" footer="0.35"/>
      <pageSetup scale="95" orientation="portrait" r:id="rId1"/>
      <headerFooter alignWithMargins="0">
        <oddFooter>&amp;R&amp;"Book Antiqua,Bold"&amp;8 Page &amp;P of &amp;N</oddFooter>
      </headerFooter>
    </customSheetView>
    <customSheetView guid="{CD28740F-9825-447C-B887-B18F0232D126}" showPageBreaks="1" showGridLines="0" printArea="1" hiddenRows="1" view="pageBreakPreview" topLeftCell="A4">
      <selection activeCell="B18" sqref="B18:C18"/>
      <pageMargins left="0.75" right="0.63" top="0.57999999999999996" bottom="0.6" header="0.34" footer="0.35"/>
      <pageSetup scale="95" orientation="portrait" r:id="rId2"/>
      <headerFooter alignWithMargins="0">
        <oddFooter>&amp;R&amp;"Book Antiqua,Bold"&amp;8 Page &amp;P of &amp;N</oddFooter>
      </headerFooter>
    </customSheetView>
    <customSheetView guid="{012A8702-091E-4FD1-8E26-12B65B8B3B8C}" showPageBreaks="1" showGridLines="0" printArea="1" hiddenRows="1" view="pageBreakPreview" topLeftCell="A14">
      <selection activeCell="B18" sqref="B18:C18"/>
      <pageMargins left="0.75" right="0.63" top="0.57999999999999996" bottom="0.6" header="0.34" footer="0.35"/>
      <pageSetup scale="95" orientation="portrait" r:id="rId3"/>
      <headerFooter alignWithMargins="0">
        <oddFooter>&amp;R&amp;"Book Antiqua,Bold"&amp;8 Page &amp;P of &amp;N</oddFooter>
      </headerFooter>
    </customSheetView>
    <customSheetView guid="{0D490C87-B003-4943-9825-ACE0B8E7CC06}" showPageBreaks="1" showGridLines="0" printArea="1" hiddenRows="1" view="pageBreakPreview" topLeftCell="A4">
      <selection activeCell="B18" sqref="B18:C18"/>
      <pageMargins left="0.75" right="0.63" top="0.57999999999999996" bottom="0.6" header="0.34" footer="0.35"/>
      <pageSetup scale="95" orientation="portrait" r:id="rId4"/>
      <headerFooter alignWithMargins="0">
        <oddFooter>&amp;R&amp;"Book Antiqua,Bold"&amp;8 Page &amp;P of &amp;N</oddFooter>
      </headerFooter>
    </customSheetView>
    <customSheetView guid="{4D67A8FB-66CE-4EFD-8932-C754BE25ED43}" showPageBreaks="1" showGridLines="0" printArea="1" hiddenRows="1" view="pageBreakPreview">
      <selection activeCell="B18" sqref="B18:C18"/>
      <pageMargins left="0.75" right="0.63" top="0.57999999999999996" bottom="0.6" header="0.34" footer="0.35"/>
      <pageSetup scale="95" orientation="portrait" r:id="rId5"/>
      <headerFooter alignWithMargins="0">
        <oddFooter>&amp;R&amp;"Book Antiqua,Bold"&amp;8 Page &amp;P of &amp;N</oddFooter>
      </headerFooter>
    </customSheetView>
    <customSheetView guid="{B07CB001-8FAF-40AD-8AD5-A65A64B33B35}" showPageBreaks="1" showGridLines="0" printArea="1" hiddenRows="1" view="pageBreakPreview" topLeftCell="A4">
      <selection activeCell="B18" sqref="B18:C18"/>
      <pageMargins left="0.75" right="0.63" top="0.57999999999999996" bottom="0.6" header="0.34" footer="0.35"/>
      <pageSetup scale="95" orientation="portrait" r:id="rId6"/>
      <headerFooter alignWithMargins="0">
        <oddFooter>&amp;R&amp;"Book Antiqua,Bold"&amp;8 Page &amp;P of &amp;N</oddFooter>
      </headerFooter>
    </customSheetView>
    <customSheetView guid="{8CF338B0-8CA3-4AF4-816D-CB7A6D8E33BC}" showPageBreaks="1" showGridLines="0" printArea="1" hiddenRows="1" view="pageBreakPreview">
      <selection activeCell="B18" sqref="B18:C18"/>
      <pageMargins left="0.75" right="0.63" top="0.57999999999999996" bottom="0.6" header="0.34" footer="0.35"/>
      <pageSetup scale="95" orientation="portrait" r:id="rId7"/>
      <headerFooter alignWithMargins="0">
        <oddFooter>&amp;R&amp;"Book Antiqua,Bold"&amp;8 Page &amp;P of &amp;N</oddFooter>
      </headerFooter>
    </customSheetView>
    <customSheetView guid="{D05C69EC-C4A6-4AED-AFBA-A3044FD4B3FB}" showPageBreaks="1" showGridLines="0" printArea="1" hiddenRows="1" view="pageBreakPreview" topLeftCell="A22">
      <selection activeCell="B18" sqref="B18:C18"/>
      <pageMargins left="0.75" right="0.63" top="0.57999999999999996" bottom="0.6" header="0.34" footer="0.35"/>
      <pageSetup scale="95" orientation="portrait" r:id="rId8"/>
      <headerFooter alignWithMargins="0">
        <oddFooter>&amp;R&amp;"Book Antiqua,Bold"&amp;8 Page &amp;P of &amp;N</oddFooter>
      </headerFooter>
    </customSheetView>
    <customSheetView guid="{BE615921-12B2-47E1-81BB-292B559B4C46}" showPageBreaks="1" showGridLines="0" printArea="1" hiddenRows="1" view="pageBreakPreview" topLeftCell="A15">
      <selection activeCell="E23" sqref="E23"/>
      <pageMargins left="0.75" right="0.63" top="0.57999999999999996" bottom="0.6" header="0.34" footer="0.35"/>
      <pageSetup scale="95" orientation="portrait" r:id="rId9"/>
      <headerFooter alignWithMargins="0">
        <oddFooter>&amp;R&amp;"Book Antiqua,Bold"&amp;8 Page &amp;P of &amp;N</oddFooter>
      </headerFooter>
    </customSheetView>
    <customSheetView guid="{13A93EBF-985A-49FD-9FE0-DC75D238EC8C}" showPageBreaks="1" showGridLines="0" printArea="1" hiddenRows="1" view="pageBreakPreview" topLeftCell="A10">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1E2D7167-D6B7-4690-9A83-BF768C4223A4}" showPageBreaks="1" showGridLines="0" printArea="1" hiddenRows="1" view="pageBreakPreview" topLeftCell="A7">
      <selection activeCell="D20" sqref="D20"/>
      <pageMargins left="0.75" right="0.63" top="0.57999999999999996" bottom="0.6" header="0.34" footer="0.35"/>
      <pageSetup scale="95" orientation="portrait" r:id="rId11"/>
      <headerFooter alignWithMargins="0">
        <oddFooter>&amp;R&amp;"Book Antiqua,Bold"&amp;8 Page &amp;P of &amp;N</oddFooter>
      </headerFooter>
    </customSheetView>
    <customSheetView guid="{7A88FC7A-7690-48AB-B789-172043AFADC8}" showPageBreaks="1" showGridLines="0" printArea="1" hiddenRows="1" view="pageBreakPreview" topLeftCell="A18">
      <selection activeCell="B18" sqref="B18:C18"/>
      <pageMargins left="0.75" right="0.63" top="0.57999999999999996" bottom="0.6" header="0.34" footer="0.35"/>
      <pageSetup scale="95" orientation="portrait" r:id="rId12"/>
      <headerFooter alignWithMargins="0">
        <oddFooter>&amp;R&amp;"Book Antiqua,Bold"&amp;8 Page &amp;P of &amp;N</oddFooter>
      </headerFooter>
    </customSheetView>
    <customSheetView guid="{CB7CD015-9A92-451A-BEF4-2BC98E3768DD}" showPageBreaks="1" showGridLines="0" printArea="1" view="pageBreakPreview">
      <selection activeCell="B18" sqref="B18:C18"/>
      <pageMargins left="0.75" right="0.63" top="0.57999999999999996" bottom="0.6" header="0.34" footer="0.35"/>
      <pageSetup scale="95" orientation="portrait" r:id="rId13"/>
      <headerFooter alignWithMargins="0">
        <oddFooter>&amp;R&amp;"Book Antiqua,Bold"&amp;8 Page &amp;P of &amp;N</oddFooter>
      </headerFooter>
    </customSheetView>
    <customSheetView guid="{44C1C443-3199-4288-884A-D16AF7B2CD69}" showPageBreaks="1" showGridLines="0" printArea="1" view="pageBreakPreview">
      <selection activeCell="B18" sqref="B18:C18"/>
      <pageMargins left="0.75" right="0.63" top="0.57999999999999996" bottom="0.6" header="0.34" footer="0.35"/>
      <pageSetup scale="95" orientation="portrait" r:id="rId14"/>
      <headerFooter alignWithMargins="0">
        <oddFooter>&amp;R&amp;"Book Antiqua,Bold"&amp;8 Page &amp;P of &amp;N</oddFooter>
      </headerFooter>
    </customSheetView>
    <customSheetView guid="{82E8A0F5-0020-4355-95CF-28601763A783}" showPageBreaks="1" showGridLines="0" printArea="1" view="pageBreakPreview">
      <selection activeCell="B18" sqref="B18:C18"/>
      <pageMargins left="0.75" right="0.63" top="0.57999999999999996" bottom="0.6" header="0.34" footer="0.35"/>
      <pageSetup scale="95" orientation="portrait" r:id="rId15"/>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6"/>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1"/>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6"/>
      <headerFooter alignWithMargins="0">
        <oddFooter>&amp;R&amp;"Book Antiqua,Bold"&amp;8 Page &amp;P of &amp;N</oddFooter>
      </headerFooter>
    </customSheetView>
    <customSheetView guid="{82C64B11-1F50-45B5-B7BB-9F1DC733C833}" showPageBreaks="1" showGridLines="0" printArea="1" view="pageBreakPreview" topLeftCell="A16">
      <selection activeCell="B75" sqref="B75:C75"/>
      <pageMargins left="0.75" right="0.63" top="0.57999999999999996" bottom="0.6" header="0.34" footer="0.35"/>
      <pageSetup scale="95" orientation="portrait" r:id="rId27"/>
      <headerFooter alignWithMargins="0">
        <oddFooter>&amp;R&amp;"Book Antiqua,Bold"&amp;8 Page &amp;P of &amp;N</oddFooter>
      </headerFooter>
    </customSheetView>
    <customSheetView guid="{CFBF18EC-8277-4311-991B-395AF21BB33B}" showPageBreaks="1" showGridLines="0" printArea="1" hiddenRows="1" view="pageBreakPreview" topLeftCell="A7">
      <selection activeCell="D20" sqref="D20"/>
      <pageMargins left="0.75" right="0.63" top="0.57999999999999996" bottom="0.6" header="0.34" footer="0.35"/>
      <pageSetup scale="95" orientation="portrait" r:id="rId28"/>
      <headerFooter alignWithMargins="0">
        <oddFooter>&amp;R&amp;"Book Antiqua,Bold"&amp;8 Page &amp;P of &amp;N</oddFooter>
      </headerFooter>
    </customSheetView>
    <customSheetView guid="{AA750348-930C-43DE-ADD0-8D60980F5013}" showPageBreaks="1" showGridLines="0" printArea="1" hiddenRows="1" view="pageBreakPreview" topLeftCell="A7">
      <selection activeCell="D20" sqref="D20"/>
      <pageMargins left="0.75" right="0.63" top="0.57999999999999996" bottom="0.6" header="0.34" footer="0.35"/>
      <pageSetup scale="95" orientation="portrait" r:id="rId29"/>
      <headerFooter alignWithMargins="0">
        <oddFooter>&amp;R&amp;"Book Antiqua,Bold"&amp;8 Page &amp;P of &amp;N</oddFooter>
      </headerFooter>
    </customSheetView>
    <customSheetView guid="{14C32814-5A59-4863-9FB1-822FBB75D7D1}" showPageBreaks="1" showGridLines="0" printArea="1" hiddenRows="1" view="pageBreakPreview" topLeftCell="A4">
      <selection activeCell="B18" sqref="B18:C18"/>
      <pageMargins left="0.75" right="0.63" top="0.57999999999999996" bottom="0.6" header="0.34" footer="0.35"/>
      <pageSetup scale="95" orientation="portrait" r:id="rId30"/>
      <headerFooter alignWithMargins="0">
        <oddFooter>&amp;R&amp;"Book Antiqua,Bold"&amp;8 Page &amp;P of &amp;N</oddFooter>
      </headerFooter>
    </customSheetView>
    <customSheetView guid="{1F125E51-1799-42D0-B41E-DC039BB17D59}" showPageBreaks="1" showGridLines="0" printArea="1" hiddenRows="1" view="pageBreakPreview">
      <selection activeCell="B18" sqref="B18:C18"/>
      <pageMargins left="0.75" right="0.63" top="0.57999999999999996" bottom="0.6" header="0.34" footer="0.35"/>
      <pageSetup scale="95" orientation="portrait" r:id="rId31"/>
      <headerFooter alignWithMargins="0">
        <oddFooter>&amp;R&amp;"Book Antiqua,Bold"&amp;8 Page &amp;P of &amp;N</oddFooter>
      </headerFooter>
    </customSheetView>
    <customSheetView guid="{77353208-2D17-4D2E-ADE3-4F168F350B73}" showPageBreaks="1" showGridLines="0" printArea="1" hiddenRows="1" view="pageBreakPreview" topLeftCell="A4">
      <selection activeCell="B18" sqref="B18:C18"/>
      <pageMargins left="0.75" right="0.63" top="0.57999999999999996" bottom="0.6" header="0.34" footer="0.35"/>
      <pageSetup scale="95" orientation="portrait" r:id="rId32"/>
      <headerFooter alignWithMargins="0">
        <oddFooter>&amp;R&amp;"Book Antiqua,Bold"&amp;8 Page &amp;P of &amp;N</oddFooter>
      </headerFooter>
    </customSheetView>
    <customSheetView guid="{010B040B-83D1-42E5-9354-A9BE9113BDAC}" showPageBreaks="1" showGridLines="0" printArea="1" hiddenRows="1" view="pageBreakPreview" topLeftCell="A14">
      <selection activeCell="B18" sqref="B18:C18"/>
      <pageMargins left="0.75" right="0.63" top="0.57999999999999996" bottom="0.6" header="0.34" footer="0.35"/>
      <pageSetup scale="95" orientation="portrait" r:id="rId33"/>
      <headerFooter alignWithMargins="0">
        <oddFooter>&amp;R&amp;"Book Antiqua,Bold"&amp;8 Page &amp;P of &amp;N</oddFooter>
      </headerFooter>
    </customSheetView>
    <customSheetView guid="{FC200EB0-6614-47DB-96CE-7610471486D9}" showPageBreaks="1" showGridLines="0" printArea="1" hiddenRows="1" view="pageBreakPreview" topLeftCell="A28">
      <selection activeCell="B18" sqref="B18:C18"/>
      <pageMargins left="0.75" right="0.63" top="0.57999999999999996" bottom="0.6" header="0.34" footer="0.35"/>
      <pageSetup scale="95" orientation="portrait" r:id="rId34"/>
      <headerFooter alignWithMargins="0">
        <oddFooter>&amp;R&amp;"Book Antiqua,Bold"&amp;8 Page &amp;P of &amp;N</oddFooter>
      </headerFooter>
    </customSheetView>
    <customSheetView guid="{35C772BD-8F05-4A18-BEC8-6AF744E22539}" showPageBreaks="1" showGridLines="0" printArea="1" hiddenRows="1" view="pageBreakPreview">
      <selection activeCell="B18" sqref="B18:C18"/>
      <pageMargins left="0.75" right="0.63" top="0.57999999999999996" bottom="0.6" header="0.34" footer="0.35"/>
      <pageSetup scale="95" orientation="portrait" r:id="rId35"/>
      <headerFooter alignWithMargins="0">
        <oddFooter>&amp;R&amp;"Book Antiqua,Bold"&amp;8 Page &amp;P of &amp;N</oddFooter>
      </headerFooter>
    </customSheetView>
    <customSheetView guid="{FADCBE67-C557-4BB1-9129-D4D2EFCC4742}" showPageBreaks="1" showGridLines="0" printArea="1" hiddenRows="1" view="pageBreakPreview" topLeftCell="A10">
      <selection activeCell="B18" sqref="B18:C18"/>
      <pageMargins left="0.75" right="0.63" top="0.57999999999999996" bottom="0.6" header="0.34" footer="0.35"/>
      <pageSetup scale="95" orientation="portrait" r:id="rId36"/>
      <headerFooter alignWithMargins="0">
        <oddFooter>&amp;R&amp;"Book Antiqua,Bold"&amp;8 Page &amp;P of &amp;N</oddFooter>
      </headerFooter>
    </customSheetView>
  </customSheetViews>
  <mergeCells count="46">
    <mergeCell ref="A8:C8"/>
    <mergeCell ref="A3:E3"/>
    <mergeCell ref="A5:E5"/>
    <mergeCell ref="A15:E15"/>
    <mergeCell ref="B17:C17"/>
    <mergeCell ref="B9:C9"/>
    <mergeCell ref="B10:C10"/>
    <mergeCell ref="B11:C11"/>
    <mergeCell ref="B12:C12"/>
    <mergeCell ref="B18:C18"/>
    <mergeCell ref="B38:C38"/>
    <mergeCell ref="B39:C39"/>
    <mergeCell ref="B19:C19"/>
    <mergeCell ref="B20:C20"/>
    <mergeCell ref="B21:C21"/>
    <mergeCell ref="A24:E24"/>
    <mergeCell ref="A25:E25"/>
    <mergeCell ref="A28:E28"/>
    <mergeCell ref="B40:C40"/>
    <mergeCell ref="A43:E43"/>
    <mergeCell ref="B22:C22"/>
    <mergeCell ref="A31:E31"/>
    <mergeCell ref="A33:E33"/>
    <mergeCell ref="B37:C37"/>
    <mergeCell ref="B23:C23"/>
    <mergeCell ref="B45:C45"/>
    <mergeCell ref="B50:C50"/>
    <mergeCell ref="B51:C51"/>
    <mergeCell ref="B46:C46"/>
    <mergeCell ref="B47:C47"/>
    <mergeCell ref="B48:C48"/>
    <mergeCell ref="B49:C49"/>
    <mergeCell ref="B79:C79"/>
    <mergeCell ref="B74:C74"/>
    <mergeCell ref="B75:C75"/>
    <mergeCell ref="B76:C76"/>
    <mergeCell ref="B77:C77"/>
    <mergeCell ref="A59:E59"/>
    <mergeCell ref="A61:E61"/>
    <mergeCell ref="A71:E71"/>
    <mergeCell ref="B73:C73"/>
    <mergeCell ref="B78:C78"/>
    <mergeCell ref="B65:C65"/>
    <mergeCell ref="B66:C66"/>
    <mergeCell ref="B67:C67"/>
    <mergeCell ref="B68:C68"/>
  </mergeCells>
  <phoneticPr fontId="6" type="noConversion"/>
  <conditionalFormatting sqref="B55:B56 A29:A56 C29:E56 B29:B53 A81:A85 C81:E85 B81 B83:B85">
    <cfRule type="expression" dxfId="24" priority="1" stopIfTrue="1">
      <formula>$Z$2&lt;1</formula>
    </cfRule>
  </conditionalFormatting>
  <conditionalFormatting sqref="A57:E80">
    <cfRule type="expression" dxfId="23" priority="2" stopIfTrue="1">
      <formula>$Z$2&lt;2</formula>
    </cfRule>
  </conditionalFormatting>
  <pageMargins left="0.75" right="0.63" top="0.57999999999999996" bottom="0.6" header="0.34" footer="0.35"/>
  <pageSetup scale="95" orientation="portrait" r:id="rId37"/>
  <headerFooter alignWithMargins="0">
    <oddFooter>&amp;R&amp;"Book Antiqua,Bold"&amp;8 Page &amp;P of &amp;N</oddFooter>
  </headerFooter>
  <drawing r:id="rId3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indexed="53"/>
  </sheetPr>
  <dimension ref="A1:I158"/>
  <sheetViews>
    <sheetView showGridLines="0" view="pageBreakPreview" topLeftCell="A86" zoomScale="80" zoomScaleNormal="100" zoomScaleSheetLayoutView="80" workbookViewId="0">
      <selection activeCell="C87" sqref="C87"/>
    </sheetView>
  </sheetViews>
  <sheetFormatPr defaultColWidth="9.140625" defaultRowHeight="16.5"/>
  <cols>
    <col min="1" max="1" width="10.85546875" style="30" customWidth="1"/>
    <col min="2" max="2" width="26" style="30" customWidth="1"/>
    <col min="3" max="3" width="16" style="30" customWidth="1"/>
    <col min="4" max="4" width="39.28515625" style="30" customWidth="1"/>
    <col min="5" max="5" width="20.42578125" style="30" customWidth="1"/>
    <col min="6" max="6" width="9.140625" style="25"/>
    <col min="7" max="7" width="0" style="26" hidden="1" customWidth="1"/>
    <col min="8" max="8" width="14.7109375" style="26" hidden="1" customWidth="1"/>
    <col min="9" max="9" width="16.140625" style="26" hidden="1" customWidth="1"/>
    <col min="10" max="16384" width="9.140625" style="26"/>
  </cols>
  <sheetData>
    <row r="1" spans="1:7">
      <c r="A1" s="22" t="str">
        <f>Basic!A3&amp;Basic!B3</f>
        <v>Specification No. :CC/NT/W-TW/DOM/A04/25/06315</v>
      </c>
      <c r="B1" s="23"/>
      <c r="C1" s="23"/>
      <c r="D1" s="23"/>
      <c r="E1" s="41" t="str">
        <f>"Attachment-12 "</f>
        <v xml:space="preserve">Attachment-12 </v>
      </c>
    </row>
    <row r="3" spans="1:7" ht="104.25" customHeight="1">
      <c r="A3" s="758" t="str">
        <f>'Attach 3(JV)'!A3</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27"/>
    </row>
    <row r="4" spans="1:7" ht="20.100000000000001" customHeight="1">
      <c r="A4" s="29"/>
      <c r="F4" s="31"/>
      <c r="G4" s="10"/>
    </row>
    <row r="5" spans="1:7" ht="20.100000000000001" customHeight="1">
      <c r="A5" s="759" t="s">
        <v>395</v>
      </c>
      <c r="B5" s="759"/>
      <c r="C5" s="759"/>
      <c r="D5" s="759"/>
      <c r="E5" s="759"/>
      <c r="F5" s="31"/>
      <c r="G5" s="10"/>
    </row>
    <row r="6" spans="1:7" ht="20.100000000000001" customHeight="1">
      <c r="A6" s="33"/>
      <c r="F6" s="31"/>
      <c r="G6" s="10"/>
    </row>
    <row r="7" spans="1:7" ht="20.100000000000001" customHeight="1">
      <c r="A7" s="34" t="str">
        <f>'Attach 3(JV)'!A7</f>
        <v>Bidder’s Name and Address :</v>
      </c>
      <c r="D7" s="188" t="str">
        <f>'Attach 3(JV)'!E7</f>
        <v>To:</v>
      </c>
      <c r="F7" s="31"/>
      <c r="G7" s="10"/>
    </row>
    <row r="8" spans="1:7" ht="36" customHeight="1">
      <c r="A8" s="757" t="str">
        <f>'Attach 3(JV)'!A8</f>
        <v/>
      </c>
      <c r="B8" s="757"/>
      <c r="C8" s="757"/>
      <c r="D8" s="189" t="str">
        <f>'Attach 3(JV)'!E8</f>
        <v>Contract Services</v>
      </c>
      <c r="F8" s="31"/>
      <c r="G8" s="10"/>
    </row>
    <row r="9" spans="1:7" ht="20.100000000000001" customHeight="1">
      <c r="A9" s="12" t="s">
        <v>356</v>
      </c>
      <c r="B9" s="761" t="str">
        <f>'Attach 3(JV)'!B9</f>
        <v/>
      </c>
      <c r="C9" s="761"/>
      <c r="D9" s="189" t="str">
        <f>'Attach 3(JV)'!E9</f>
        <v>Power Grid Corporation of India Ltd.,</v>
      </c>
      <c r="F9" s="31"/>
      <c r="G9" s="10"/>
    </row>
    <row r="10" spans="1:7" ht="20.100000000000001" customHeight="1">
      <c r="A10" s="12" t="s">
        <v>358</v>
      </c>
      <c r="B10" s="761" t="str">
        <f>'Attach 3(JV)'!B10</f>
        <v/>
      </c>
      <c r="C10" s="761"/>
      <c r="D10" s="189" t="str">
        <f>'Attach 3(JV)'!E10</f>
        <v>"Saudamini", Plot No. 2, Sector 29</v>
      </c>
      <c r="F10" s="31"/>
      <c r="G10" s="10"/>
    </row>
    <row r="11" spans="1:7" ht="20.100000000000001" customHeight="1">
      <c r="B11" s="761" t="str">
        <f>'Attach 3(JV)'!B11</f>
        <v/>
      </c>
      <c r="C11" s="761"/>
      <c r="D11" s="189" t="str">
        <f>'Attach 3(JV)'!E11</f>
        <v>Gurgaon (Haryana) - 122001</v>
      </c>
    </row>
    <row r="12" spans="1:7" ht="20.100000000000001" customHeight="1">
      <c r="A12" s="33"/>
      <c r="B12" s="761" t="str">
        <f>'Attach 3(JV)'!B12</f>
        <v/>
      </c>
      <c r="C12" s="761"/>
      <c r="D12" s="144"/>
    </row>
    <row r="13" spans="1:7" ht="9.9499999999999993" customHeight="1">
      <c r="A13" s="33"/>
      <c r="B13" s="143"/>
      <c r="C13" s="143"/>
    </row>
    <row r="14" spans="1:7" ht="20.100000000000001" customHeight="1">
      <c r="A14" s="30" t="s">
        <v>350</v>
      </c>
    </row>
    <row r="15" spans="1:7" ht="9.9499999999999993" customHeight="1">
      <c r="A15" s="33"/>
    </row>
    <row r="16" spans="1:7" ht="115.5" customHeight="1">
      <c r="A16" s="760" t="str">
        <f>"We hereby furnish the relevant details pertaining to the price adjustment provisions for equipment as specified in your specifications and documents for the " &amp;'Attach 3(JV)'!A3 &amp; "The necessary documentary evidence are enclosed : "</f>
        <v xml:space="preserve">We hereby furnish the relevant details pertaining to the price adjustment provisions for equipment as specified in your specifications and documents for the Tower Package TW03 for Zing-Zingbar to Sissu portion of ±350 KV HVDC Pang-Kaithal Transmission Line associated with Transmission system for evacuation of RE power from renewable energy parks in Leh (5 GW Leh-Kaithal transmission corridor)The necessary documentary evidence are enclosed : </v>
      </c>
      <c r="B16" s="760"/>
      <c r="C16" s="760"/>
      <c r="D16" s="760"/>
      <c r="E16" s="760"/>
      <c r="F16" s="35"/>
    </row>
    <row r="17" spans="1:6" ht="39.75" customHeight="1">
      <c r="A17" s="47" t="s">
        <v>354</v>
      </c>
      <c r="B17" s="48" t="s">
        <v>750</v>
      </c>
      <c r="C17" s="47" t="s">
        <v>396</v>
      </c>
      <c r="D17" s="47" t="s">
        <v>397</v>
      </c>
      <c r="E17" s="47" t="s">
        <v>500</v>
      </c>
    </row>
    <row r="18" spans="1:6" ht="20.100000000000001" customHeight="1">
      <c r="A18" s="49">
        <v>1</v>
      </c>
      <c r="B18" s="49">
        <v>2</v>
      </c>
      <c r="C18" s="49">
        <v>3</v>
      </c>
      <c r="D18" s="49">
        <v>4</v>
      </c>
      <c r="E18" s="49">
        <v>5</v>
      </c>
    </row>
    <row r="19" spans="1:6" ht="21.95" customHeight="1">
      <c r="A19" s="572" t="s">
        <v>399</v>
      </c>
      <c r="B19" s="1277" t="s">
        <v>398</v>
      </c>
      <c r="C19" s="1278"/>
      <c r="D19" s="1278"/>
      <c r="E19" s="1279"/>
    </row>
    <row r="20" spans="1:6" ht="52.5" customHeight="1">
      <c r="A20" s="50" t="s">
        <v>538</v>
      </c>
      <c r="B20" s="51" t="s">
        <v>502</v>
      </c>
      <c r="C20" s="217"/>
      <c r="D20" s="51" t="s">
        <v>693</v>
      </c>
      <c r="E20" s="97"/>
    </row>
    <row r="21" spans="1:6" ht="54" customHeight="1">
      <c r="A21" s="50" t="s">
        <v>539</v>
      </c>
      <c r="B21" s="51" t="s">
        <v>14</v>
      </c>
      <c r="C21" s="217"/>
      <c r="D21" s="51" t="s">
        <v>400</v>
      </c>
      <c r="E21" s="97"/>
      <c r="F21" s="287"/>
    </row>
    <row r="22" spans="1:6" ht="120.75" customHeight="1">
      <c r="A22" s="53" t="s">
        <v>540</v>
      </c>
      <c r="B22" s="54" t="s">
        <v>13</v>
      </c>
      <c r="C22" s="217"/>
      <c r="D22" s="573" t="s">
        <v>707</v>
      </c>
      <c r="E22" s="97"/>
    </row>
    <row r="23" spans="1:6" ht="50.25" customHeight="1">
      <c r="A23" s="1286" t="s">
        <v>407</v>
      </c>
      <c r="B23" s="1287"/>
      <c r="C23" s="1287"/>
      <c r="D23" s="1287"/>
      <c r="E23" s="1288"/>
    </row>
    <row r="24" spans="1:6" ht="21.95" hidden="1" customHeight="1">
      <c r="A24" s="572" t="s">
        <v>399</v>
      </c>
      <c r="B24" s="1277" t="s">
        <v>725</v>
      </c>
      <c r="C24" s="1278"/>
      <c r="D24" s="1278"/>
      <c r="E24" s="1279"/>
    </row>
    <row r="25" spans="1:6" ht="52.5" hidden="1" customHeight="1">
      <c r="A25" s="50" t="s">
        <v>538</v>
      </c>
      <c r="B25" s="51" t="s">
        <v>502</v>
      </c>
      <c r="C25" s="217"/>
      <c r="D25" s="51" t="s">
        <v>693</v>
      </c>
      <c r="E25" s="97"/>
    </row>
    <row r="26" spans="1:6" ht="54" hidden="1" customHeight="1">
      <c r="A26" s="50" t="s">
        <v>539</v>
      </c>
      <c r="B26" s="51" t="s">
        <v>14</v>
      </c>
      <c r="C26" s="217"/>
      <c r="D26" s="51" t="s">
        <v>400</v>
      </c>
      <c r="E26" s="97"/>
      <c r="F26" s="287"/>
    </row>
    <row r="27" spans="1:6" ht="120.75" hidden="1" customHeight="1">
      <c r="A27" s="53" t="s">
        <v>540</v>
      </c>
      <c r="B27" s="54" t="s">
        <v>13</v>
      </c>
      <c r="C27" s="217"/>
      <c r="D27" s="573" t="s">
        <v>707</v>
      </c>
      <c r="E27" s="97"/>
    </row>
    <row r="28" spans="1:6" ht="50.25" hidden="1" customHeight="1">
      <c r="A28" s="1286" t="s">
        <v>407</v>
      </c>
      <c r="B28" s="1287"/>
      <c r="C28" s="1287"/>
      <c r="D28" s="1287"/>
      <c r="E28" s="1288"/>
    </row>
    <row r="29" spans="1:6" ht="30" customHeight="1">
      <c r="A29" s="572" t="s">
        <v>403</v>
      </c>
      <c r="B29" s="1277" t="s">
        <v>694</v>
      </c>
      <c r="C29" s="1278"/>
      <c r="D29" s="1278"/>
      <c r="E29" s="1279"/>
    </row>
    <row r="30" spans="1:6" ht="32.25" hidden="1" customHeight="1">
      <c r="A30" s="553" t="s">
        <v>695</v>
      </c>
      <c r="B30" s="554" t="s">
        <v>732</v>
      </c>
      <c r="C30" s="555"/>
      <c r="D30" s="555"/>
      <c r="E30" s="556"/>
    </row>
    <row r="31" spans="1:6" ht="105.75" hidden="1" customHeight="1">
      <c r="A31" s="50">
        <v>1</v>
      </c>
      <c r="B31" s="51" t="s">
        <v>726</v>
      </c>
      <c r="C31" s="337">
        <v>0.8</v>
      </c>
      <c r="D31" s="97" t="s">
        <v>727</v>
      </c>
      <c r="E31" s="97"/>
    </row>
    <row r="32" spans="1:6" ht="117" hidden="1" customHeight="1">
      <c r="A32" s="50">
        <v>2</v>
      </c>
      <c r="B32" s="51" t="s">
        <v>13</v>
      </c>
      <c r="C32" s="539">
        <v>0.05</v>
      </c>
      <c r="D32" s="51" t="s">
        <v>707</v>
      </c>
      <c r="E32" s="95"/>
    </row>
    <row r="33" spans="1:9" ht="32.25" hidden="1" customHeight="1">
      <c r="A33" s="553" t="s">
        <v>711</v>
      </c>
      <c r="B33" s="554" t="s">
        <v>733</v>
      </c>
      <c r="C33" s="555"/>
      <c r="D33" s="555"/>
      <c r="E33" s="556"/>
    </row>
    <row r="34" spans="1:9" ht="96" hidden="1" customHeight="1">
      <c r="A34" s="50">
        <v>1</v>
      </c>
      <c r="B34" s="51" t="s">
        <v>726</v>
      </c>
      <c r="C34" s="337">
        <v>0.65</v>
      </c>
      <c r="D34" s="97" t="s">
        <v>727</v>
      </c>
      <c r="E34" s="97"/>
    </row>
    <row r="35" spans="1:9" ht="48" hidden="1" customHeight="1">
      <c r="A35" s="50">
        <v>2</v>
      </c>
      <c r="B35" s="136"/>
      <c r="C35" s="583" t="s">
        <v>734</v>
      </c>
      <c r="D35" s="1304"/>
      <c r="E35" s="1305"/>
    </row>
    <row r="36" spans="1:9" ht="84.75" hidden="1" customHeight="1">
      <c r="A36" s="1306"/>
      <c r="B36" s="51" t="str">
        <f>IF(C35="OPTION-A",G37, I37)</f>
        <v>High Tensile Galvanised Steel wire, co-efficient b =</v>
      </c>
      <c r="C36" s="337">
        <f>IF(C35="OPTION-A",0.13,0.15)</f>
        <v>0.15</v>
      </c>
      <c r="D36" s="97"/>
      <c r="E36" s="97"/>
      <c r="F36" s="97"/>
      <c r="G36" s="584" t="b">
        <v>0</v>
      </c>
      <c r="H36" s="584" t="b">
        <v>0</v>
      </c>
    </row>
    <row r="37" spans="1:9" ht="42" hidden="1" customHeight="1">
      <c r="A37" s="1307"/>
      <c r="B37" s="54" t="str">
        <f>IF(C35="OPTION-A",H37,"")</f>
        <v/>
      </c>
      <c r="C37" s="585" t="str">
        <f>IF(C35="OPTION-A",0.02,"")</f>
        <v/>
      </c>
      <c r="D37" s="97"/>
      <c r="E37" s="97"/>
      <c r="F37" s="287"/>
      <c r="G37" s="586" t="s">
        <v>728</v>
      </c>
      <c r="H37" s="586" t="s">
        <v>729</v>
      </c>
      <c r="I37" s="586" t="s">
        <v>730</v>
      </c>
    </row>
    <row r="38" spans="1:9" ht="3" hidden="1" customHeight="1">
      <c r="A38" s="127"/>
      <c r="B38" s="587" t="str">
        <f>IF(G36=TRUE,G37,"")</f>
        <v/>
      </c>
      <c r="C38" s="588"/>
      <c r="D38" s="216"/>
      <c r="E38" s="589"/>
      <c r="G38" s="586" t="s">
        <v>731</v>
      </c>
    </row>
    <row r="39" spans="1:9" ht="117.75" hidden="1" customHeight="1">
      <c r="A39" s="50">
        <v>3</v>
      </c>
      <c r="B39" s="51" t="s">
        <v>13</v>
      </c>
      <c r="C39" s="337">
        <v>0.05</v>
      </c>
      <c r="D39" s="51" t="s">
        <v>707</v>
      </c>
      <c r="E39" s="95"/>
    </row>
    <row r="40" spans="1:9" ht="32.25" customHeight="1">
      <c r="A40" s="553" t="s">
        <v>695</v>
      </c>
      <c r="B40" s="554" t="s">
        <v>647</v>
      </c>
      <c r="C40" s="555"/>
      <c r="D40" s="555"/>
      <c r="E40" s="556"/>
    </row>
    <row r="41" spans="1:9" ht="30" customHeight="1">
      <c r="A41" s="50" t="s">
        <v>404</v>
      </c>
      <c r="B41" s="136" t="s">
        <v>648</v>
      </c>
      <c r="C41" s="55"/>
      <c r="D41" s="137"/>
      <c r="E41" s="56"/>
    </row>
    <row r="42" spans="1:9" ht="47.25" customHeight="1">
      <c r="A42" s="50" t="s">
        <v>399</v>
      </c>
      <c r="B42" s="51" t="s">
        <v>649</v>
      </c>
      <c r="C42" s="217"/>
      <c r="D42" s="51" t="s">
        <v>400</v>
      </c>
      <c r="E42" s="95"/>
    </row>
    <row r="43" spans="1:9" ht="54" customHeight="1">
      <c r="A43" s="50" t="s">
        <v>401</v>
      </c>
      <c r="B43" s="51" t="s">
        <v>650</v>
      </c>
      <c r="C43" s="217"/>
      <c r="D43" s="51" t="s">
        <v>400</v>
      </c>
      <c r="E43" s="95"/>
    </row>
    <row r="44" spans="1:9" ht="141" customHeight="1">
      <c r="A44" s="50" t="s">
        <v>402</v>
      </c>
      <c r="B44" s="51" t="s">
        <v>651</v>
      </c>
      <c r="C44" s="557"/>
      <c r="D44" s="51" t="s">
        <v>696</v>
      </c>
      <c r="E44" s="95"/>
    </row>
    <row r="45" spans="1:9" ht="123" customHeight="1">
      <c r="A45" s="53" t="s">
        <v>405</v>
      </c>
      <c r="B45" s="558" t="s">
        <v>653</v>
      </c>
      <c r="C45" s="217"/>
      <c r="D45" s="570" t="s">
        <v>708</v>
      </c>
      <c r="E45" s="571"/>
    </row>
    <row r="46" spans="1:9" ht="67.5" customHeight="1">
      <c r="A46" s="1286" t="s">
        <v>654</v>
      </c>
      <c r="B46" s="1287"/>
      <c r="C46" s="1303"/>
      <c r="D46" s="1287"/>
      <c r="E46" s="1288"/>
    </row>
    <row r="47" spans="1:9" ht="24" customHeight="1">
      <c r="A47" s="51"/>
      <c r="B47" s="51"/>
      <c r="C47" s="51"/>
      <c r="D47" s="51"/>
      <c r="E47" s="51"/>
    </row>
    <row r="48" spans="1:9" ht="24" customHeight="1">
      <c r="A48" s="553" t="s">
        <v>711</v>
      </c>
      <c r="B48" s="1298" t="s">
        <v>655</v>
      </c>
      <c r="C48" s="1299"/>
      <c r="D48" s="1299"/>
      <c r="E48" s="1300"/>
    </row>
    <row r="49" spans="1:5" ht="28.5" customHeight="1">
      <c r="A49" s="52" t="s">
        <v>761</v>
      </c>
      <c r="B49" s="96" t="s">
        <v>656</v>
      </c>
      <c r="C49" s="560"/>
      <c r="D49" s="560"/>
      <c r="E49" s="561"/>
    </row>
    <row r="50" spans="1:5" ht="24" customHeight="1">
      <c r="A50" s="50" t="s">
        <v>404</v>
      </c>
      <c r="B50" s="136" t="s">
        <v>648</v>
      </c>
      <c r="C50" s="55"/>
      <c r="D50" s="137"/>
      <c r="E50" s="56"/>
    </row>
    <row r="51" spans="1:5" ht="46.5" customHeight="1">
      <c r="A51" s="50" t="s">
        <v>399</v>
      </c>
      <c r="B51" s="51" t="s">
        <v>649</v>
      </c>
      <c r="C51" s="217"/>
      <c r="D51" s="51" t="s">
        <v>400</v>
      </c>
      <c r="E51" s="95"/>
    </row>
    <row r="52" spans="1:5" ht="177.75" customHeight="1">
      <c r="A52" s="50" t="s">
        <v>405</v>
      </c>
      <c r="B52" s="51" t="s">
        <v>653</v>
      </c>
      <c r="C52" s="217"/>
      <c r="D52" s="51" t="s">
        <v>709</v>
      </c>
      <c r="E52" s="95"/>
    </row>
    <row r="53" spans="1:5" ht="45" customHeight="1">
      <c r="A53" s="1286" t="s">
        <v>657</v>
      </c>
      <c r="B53" s="1287"/>
      <c r="C53" s="1287"/>
      <c r="D53" s="1287"/>
      <c r="E53" s="1288"/>
    </row>
    <row r="54" spans="1:5" ht="24" customHeight="1">
      <c r="A54" s="52" t="s">
        <v>762</v>
      </c>
      <c r="B54" s="96" t="s">
        <v>658</v>
      </c>
      <c r="C54" s="560"/>
      <c r="D54" s="560"/>
      <c r="E54" s="561"/>
    </row>
    <row r="55" spans="1:5" ht="24" customHeight="1">
      <c r="A55" s="50" t="s">
        <v>404</v>
      </c>
      <c r="B55" s="136" t="s">
        <v>648</v>
      </c>
      <c r="C55" s="55"/>
      <c r="D55" s="137"/>
      <c r="E55" s="56"/>
    </row>
    <row r="56" spans="1:5" ht="46.5" customHeight="1">
      <c r="A56" s="50" t="s">
        <v>399</v>
      </c>
      <c r="B56" s="51" t="s">
        <v>649</v>
      </c>
      <c r="C56" s="217"/>
      <c r="D56" s="51" t="s">
        <v>400</v>
      </c>
      <c r="E56" s="95"/>
    </row>
    <row r="57" spans="1:5" ht="177.75" customHeight="1">
      <c r="A57" s="50" t="s">
        <v>405</v>
      </c>
      <c r="B57" s="51" t="s">
        <v>653</v>
      </c>
      <c r="C57" s="217"/>
      <c r="D57" s="51" t="s">
        <v>709</v>
      </c>
      <c r="E57" s="95"/>
    </row>
    <row r="58" spans="1:5" ht="46.5" customHeight="1">
      <c r="A58" s="1286" t="s">
        <v>657</v>
      </c>
      <c r="B58" s="1287"/>
      <c r="C58" s="1287"/>
      <c r="D58" s="1287"/>
      <c r="E58" s="1288"/>
    </row>
    <row r="59" spans="1:5" ht="24" hidden="1" customHeight="1">
      <c r="A59" s="52" t="s">
        <v>697</v>
      </c>
      <c r="B59" s="96" t="s">
        <v>698</v>
      </c>
      <c r="C59" s="560"/>
      <c r="D59" s="560"/>
      <c r="E59" s="561"/>
    </row>
    <row r="60" spans="1:5" ht="24" hidden="1" customHeight="1">
      <c r="A60" s="50" t="s">
        <v>404</v>
      </c>
      <c r="B60" s="136" t="s">
        <v>648</v>
      </c>
      <c r="C60" s="55"/>
      <c r="D60" s="137"/>
      <c r="E60" s="56"/>
    </row>
    <row r="61" spans="1:5" ht="42.75" hidden="1" customHeight="1">
      <c r="A61" s="50" t="s">
        <v>399</v>
      </c>
      <c r="B61" s="51" t="s">
        <v>649</v>
      </c>
      <c r="C61" s="217"/>
      <c r="D61" s="51" t="s">
        <v>400</v>
      </c>
      <c r="E61" s="95"/>
    </row>
    <row r="62" spans="1:5" ht="73.5" hidden="1" customHeight="1">
      <c r="A62" s="50" t="s">
        <v>405</v>
      </c>
      <c r="B62" s="51" t="s">
        <v>653</v>
      </c>
      <c r="C62" s="543">
        <f>0.8-C61</f>
        <v>0.8</v>
      </c>
      <c r="D62" s="51" t="s">
        <v>406</v>
      </c>
      <c r="E62" s="95"/>
    </row>
    <row r="63" spans="1:5" ht="42" hidden="1" customHeight="1">
      <c r="A63" s="1289" t="s">
        <v>657</v>
      </c>
      <c r="B63" s="1290"/>
      <c r="C63" s="1290"/>
      <c r="D63" s="1290"/>
      <c r="E63" s="1291"/>
    </row>
    <row r="64" spans="1:5" ht="24" customHeight="1">
      <c r="A64" s="52" t="s">
        <v>763</v>
      </c>
      <c r="B64" s="96" t="s">
        <v>764</v>
      </c>
      <c r="C64" s="560"/>
      <c r="D64" s="560"/>
      <c r="E64" s="561"/>
    </row>
    <row r="65" spans="1:6" ht="24" customHeight="1">
      <c r="A65" s="50" t="s">
        <v>404</v>
      </c>
      <c r="B65" s="136" t="s">
        <v>648</v>
      </c>
      <c r="C65" s="55"/>
      <c r="D65" s="137"/>
      <c r="E65" s="56"/>
    </row>
    <row r="66" spans="1:6" ht="46.5" customHeight="1">
      <c r="A66" s="50" t="s">
        <v>399</v>
      </c>
      <c r="B66" s="51" t="s">
        <v>649</v>
      </c>
      <c r="C66" s="217"/>
      <c r="D66" s="51" t="s">
        <v>400</v>
      </c>
      <c r="E66" s="95"/>
    </row>
    <row r="67" spans="1:6" ht="177.75" customHeight="1">
      <c r="A67" s="50" t="s">
        <v>405</v>
      </c>
      <c r="B67" s="51" t="s">
        <v>653</v>
      </c>
      <c r="C67" s="217"/>
      <c r="D67" s="51" t="s">
        <v>709</v>
      </c>
      <c r="E67" s="95"/>
    </row>
    <row r="68" spans="1:6" ht="51" customHeight="1">
      <c r="A68" s="1286" t="s">
        <v>657</v>
      </c>
      <c r="B68" s="1287"/>
      <c r="C68" s="1287"/>
      <c r="D68" s="1287"/>
      <c r="E68" s="1288"/>
    </row>
    <row r="69" spans="1:6" ht="24" customHeight="1">
      <c r="A69" s="52" t="s">
        <v>765</v>
      </c>
      <c r="B69" s="96" t="s">
        <v>712</v>
      </c>
      <c r="C69" s="560"/>
      <c r="D69" s="560"/>
      <c r="E69" s="561"/>
    </row>
    <row r="70" spans="1:6" ht="24" customHeight="1">
      <c r="A70" s="50" t="s">
        <v>404</v>
      </c>
      <c r="B70" s="136" t="s">
        <v>648</v>
      </c>
      <c r="C70" s="55"/>
      <c r="D70" s="137"/>
      <c r="E70" s="56"/>
    </row>
    <row r="71" spans="1:6" ht="46.5" customHeight="1">
      <c r="A71" s="50" t="s">
        <v>399</v>
      </c>
      <c r="B71" s="51" t="s">
        <v>649</v>
      </c>
      <c r="C71" s="217"/>
      <c r="D71" s="51" t="s">
        <v>400</v>
      </c>
      <c r="E71" s="95"/>
    </row>
    <row r="72" spans="1:6" ht="177.75" customHeight="1">
      <c r="A72" s="50" t="s">
        <v>405</v>
      </c>
      <c r="B72" s="51" t="s">
        <v>653</v>
      </c>
      <c r="C72" s="217"/>
      <c r="D72" s="51" t="s">
        <v>709</v>
      </c>
      <c r="E72" s="95"/>
    </row>
    <row r="73" spans="1:6" ht="41.25" customHeight="1">
      <c r="A73" s="1286" t="s">
        <v>657</v>
      </c>
      <c r="B73" s="1287"/>
      <c r="C73" s="1287"/>
      <c r="D73" s="1287"/>
      <c r="E73" s="1288"/>
    </row>
    <row r="74" spans="1:6" ht="28.5" customHeight="1">
      <c r="A74" s="572" t="s">
        <v>678</v>
      </c>
      <c r="B74" s="1277" t="s">
        <v>759</v>
      </c>
      <c r="C74" s="1278"/>
      <c r="D74" s="1278"/>
      <c r="E74" s="1279"/>
    </row>
    <row r="75" spans="1:6" s="58" customFormat="1" ht="24" customHeight="1">
      <c r="A75" s="52" t="s">
        <v>404</v>
      </c>
      <c r="B75" s="597" t="s">
        <v>648</v>
      </c>
      <c r="C75" s="560"/>
      <c r="D75" s="598"/>
      <c r="E75" s="561"/>
      <c r="F75" s="57"/>
    </row>
    <row r="76" spans="1:6" s="58" customFormat="1" ht="81" customHeight="1">
      <c r="A76" s="52" t="s">
        <v>399</v>
      </c>
      <c r="B76" s="48" t="s">
        <v>766</v>
      </c>
      <c r="C76" s="600">
        <v>0.05</v>
      </c>
      <c r="D76" s="48" t="s">
        <v>757</v>
      </c>
      <c r="E76" s="601"/>
      <c r="F76" s="57"/>
    </row>
    <row r="77" spans="1:6" s="58" customFormat="1" ht="110.25" customHeight="1">
      <c r="A77" s="52" t="s">
        <v>711</v>
      </c>
      <c r="B77" s="48" t="s">
        <v>767</v>
      </c>
      <c r="C77" s="600">
        <v>0.53</v>
      </c>
      <c r="D77" s="602" t="s">
        <v>758</v>
      </c>
      <c r="E77" s="601"/>
      <c r="F77" s="57"/>
    </row>
    <row r="78" spans="1:6" s="58" customFormat="1" ht="177.75" customHeight="1">
      <c r="A78" s="52" t="s">
        <v>405</v>
      </c>
      <c r="B78" s="48" t="s">
        <v>653</v>
      </c>
      <c r="C78" s="600">
        <v>0.27</v>
      </c>
      <c r="D78" s="48" t="s">
        <v>709</v>
      </c>
      <c r="E78" s="601"/>
      <c r="F78" s="57"/>
    </row>
    <row r="79" spans="1:6" ht="15.75" customHeight="1">
      <c r="A79" s="52"/>
      <c r="B79" s="136"/>
      <c r="C79" s="137"/>
      <c r="D79" s="137"/>
      <c r="E79" s="596"/>
    </row>
    <row r="80" spans="1:6" ht="27.95" customHeight="1">
      <c r="A80" s="572" t="s">
        <v>755</v>
      </c>
      <c r="B80" s="1277" t="s">
        <v>660</v>
      </c>
      <c r="C80" s="1278"/>
      <c r="D80" s="1278"/>
      <c r="E80" s="1279"/>
    </row>
    <row r="81" spans="1:6" ht="62.25" customHeight="1">
      <c r="A81" s="52">
        <v>1</v>
      </c>
      <c r="B81" s="1283" t="s">
        <v>699</v>
      </c>
      <c r="C81" s="1284"/>
      <c r="D81" s="1284"/>
      <c r="E81" s="1285"/>
    </row>
    <row r="82" spans="1:6" ht="167.25" customHeight="1">
      <c r="A82" s="50" t="s">
        <v>399</v>
      </c>
      <c r="B82" s="51" t="s">
        <v>700</v>
      </c>
      <c r="C82" s="217"/>
      <c r="D82" s="51" t="s">
        <v>701</v>
      </c>
      <c r="E82" s="95"/>
    </row>
    <row r="83" spans="1:6" s="58" customFormat="1" ht="132.75" customHeight="1">
      <c r="A83" s="53" t="s">
        <v>664</v>
      </c>
      <c r="B83" s="537" t="s">
        <v>653</v>
      </c>
      <c r="C83" s="217"/>
      <c r="D83" s="54" t="s">
        <v>707</v>
      </c>
      <c r="E83" s="97"/>
      <c r="F83" s="57"/>
    </row>
    <row r="84" spans="1:6" s="58" customFormat="1" ht="54.75" customHeight="1">
      <c r="A84" s="1286" t="s">
        <v>665</v>
      </c>
      <c r="B84" s="1287"/>
      <c r="C84" s="1287"/>
      <c r="D84" s="1287"/>
      <c r="E84" s="1288"/>
      <c r="F84" s="57"/>
    </row>
    <row r="85" spans="1:6" ht="30" customHeight="1">
      <c r="A85" s="52">
        <v>2</v>
      </c>
      <c r="B85" s="96" t="s">
        <v>666</v>
      </c>
      <c r="C85" s="548"/>
      <c r="D85" s="548"/>
      <c r="E85" s="549"/>
    </row>
    <row r="86" spans="1:6" ht="155.25" customHeight="1">
      <c r="A86" s="50" t="s">
        <v>399</v>
      </c>
      <c r="B86" s="51" t="s">
        <v>700</v>
      </c>
      <c r="C86" s="217"/>
      <c r="D86" s="51" t="s">
        <v>702</v>
      </c>
      <c r="E86" s="95"/>
    </row>
    <row r="87" spans="1:6" ht="131.25" customHeight="1">
      <c r="A87" s="50" t="s">
        <v>664</v>
      </c>
      <c r="B87" s="537" t="s">
        <v>653</v>
      </c>
      <c r="C87" s="217"/>
      <c r="D87" s="54" t="s">
        <v>707</v>
      </c>
      <c r="E87" s="97"/>
    </row>
    <row r="88" spans="1:6" ht="147.75" customHeight="1">
      <c r="A88" s="53" t="s">
        <v>401</v>
      </c>
      <c r="B88" s="537" t="s">
        <v>667</v>
      </c>
      <c r="C88" s="217"/>
      <c r="D88" s="54" t="s">
        <v>696</v>
      </c>
      <c r="E88" s="97"/>
    </row>
    <row r="89" spans="1:6" ht="48.75" customHeight="1">
      <c r="A89" s="1286" t="s">
        <v>669</v>
      </c>
      <c r="B89" s="1287"/>
      <c r="C89" s="1287"/>
      <c r="D89" s="1287"/>
      <c r="E89" s="1288"/>
    </row>
    <row r="90" spans="1:6" ht="27" customHeight="1">
      <c r="A90" s="52">
        <v>3</v>
      </c>
      <c r="B90" s="96" t="s">
        <v>670</v>
      </c>
      <c r="C90" s="548"/>
      <c r="D90" s="548"/>
      <c r="E90" s="549"/>
    </row>
    <row r="91" spans="1:6" ht="156" customHeight="1">
      <c r="A91" s="50" t="s">
        <v>399</v>
      </c>
      <c r="B91" s="51" t="s">
        <v>700</v>
      </c>
      <c r="C91" s="217"/>
      <c r="D91" s="190" t="s">
        <v>702</v>
      </c>
      <c r="E91" s="95"/>
    </row>
    <row r="92" spans="1:6" ht="138.75" customHeight="1">
      <c r="A92" s="53" t="s">
        <v>664</v>
      </c>
      <c r="B92" s="537" t="s">
        <v>653</v>
      </c>
      <c r="C92" s="217"/>
      <c r="D92" s="54" t="s">
        <v>707</v>
      </c>
      <c r="E92" s="97"/>
    </row>
    <row r="93" spans="1:6" ht="140.25" customHeight="1">
      <c r="A93" s="50" t="s">
        <v>401</v>
      </c>
      <c r="B93" s="51" t="s">
        <v>703</v>
      </c>
      <c r="C93" s="217"/>
      <c r="D93" s="51" t="s">
        <v>704</v>
      </c>
      <c r="E93" s="95"/>
    </row>
    <row r="94" spans="1:6" ht="150.75" customHeight="1">
      <c r="A94" s="53" t="s">
        <v>402</v>
      </c>
      <c r="B94" s="54" t="s">
        <v>705</v>
      </c>
      <c r="C94" s="217"/>
      <c r="D94" s="54" t="s">
        <v>706</v>
      </c>
      <c r="E94" s="97"/>
    </row>
    <row r="95" spans="1:6" ht="58.5" customHeight="1">
      <c r="A95" s="1286" t="s">
        <v>675</v>
      </c>
      <c r="B95" s="1287"/>
      <c r="C95" s="1287"/>
      <c r="D95" s="1287"/>
      <c r="E95" s="1288"/>
    </row>
    <row r="96" spans="1:6" ht="62.25" hidden="1" customHeight="1">
      <c r="A96" s="52"/>
      <c r="B96" s="1283"/>
      <c r="C96" s="1284"/>
      <c r="D96" s="1284"/>
      <c r="E96" s="1285"/>
    </row>
    <row r="97" spans="1:6" ht="167.25" hidden="1" customHeight="1">
      <c r="A97" s="50"/>
      <c r="B97" s="51"/>
      <c r="C97" s="217"/>
      <c r="D97" s="51"/>
      <c r="E97" s="95"/>
    </row>
    <row r="98" spans="1:6" s="58" customFormat="1" ht="132.75" hidden="1" customHeight="1">
      <c r="A98" s="53"/>
      <c r="B98" s="537"/>
      <c r="C98" s="543"/>
      <c r="D98" s="54"/>
      <c r="E98" s="97"/>
      <c r="F98" s="57"/>
    </row>
    <row r="99" spans="1:6" s="58" customFormat="1" ht="54.75" hidden="1" customHeight="1">
      <c r="A99" s="1280"/>
      <c r="B99" s="1281"/>
      <c r="C99" s="1281"/>
      <c r="D99" s="1281"/>
      <c r="E99" s="1282"/>
      <c r="F99" s="57"/>
    </row>
    <row r="100" spans="1:6" ht="30" hidden="1" customHeight="1">
      <c r="A100" s="52"/>
      <c r="B100" s="96"/>
      <c r="C100" s="548"/>
      <c r="D100" s="548"/>
      <c r="E100" s="549"/>
    </row>
    <row r="101" spans="1:6" ht="155.25" hidden="1" customHeight="1">
      <c r="A101" s="50"/>
      <c r="B101" s="51"/>
      <c r="C101" s="217"/>
      <c r="D101" s="51"/>
      <c r="E101" s="95"/>
    </row>
    <row r="102" spans="1:6" ht="137.25" hidden="1" customHeight="1">
      <c r="A102" s="50"/>
      <c r="B102" s="537"/>
      <c r="C102" s="217"/>
      <c r="D102" s="54"/>
      <c r="E102" s="97"/>
    </row>
    <row r="103" spans="1:6" ht="147.75" hidden="1" customHeight="1">
      <c r="A103" s="53"/>
      <c r="B103" s="537"/>
      <c r="C103" s="543"/>
      <c r="D103" s="54"/>
      <c r="E103" s="97"/>
    </row>
    <row r="104" spans="1:6" ht="21.75" hidden="1" customHeight="1">
      <c r="A104" s="127"/>
      <c r="B104" s="559"/>
      <c r="C104" s="566"/>
      <c r="D104" s="216"/>
      <c r="E104" s="562"/>
    </row>
    <row r="105" spans="1:6" ht="48.75" hidden="1" customHeight="1">
      <c r="A105" s="1280"/>
      <c r="B105" s="1281"/>
      <c r="C105" s="1281"/>
      <c r="D105" s="1281"/>
      <c r="E105" s="1282"/>
    </row>
    <row r="106" spans="1:6" ht="27" hidden="1" customHeight="1">
      <c r="A106" s="52"/>
      <c r="B106" s="96"/>
      <c r="C106" s="548"/>
      <c r="D106" s="548"/>
      <c r="E106" s="549"/>
    </row>
    <row r="107" spans="1:6" ht="156" hidden="1" customHeight="1">
      <c r="A107" s="50"/>
      <c r="B107" s="51"/>
      <c r="C107" s="217"/>
      <c r="D107" s="190"/>
      <c r="E107" s="95"/>
    </row>
    <row r="108" spans="1:6" ht="138.75" hidden="1" customHeight="1">
      <c r="A108" s="53"/>
      <c r="B108" s="537"/>
      <c r="C108" s="217"/>
      <c r="D108" s="54"/>
      <c r="E108" s="97"/>
    </row>
    <row r="109" spans="1:6" ht="140.25" hidden="1" customHeight="1">
      <c r="A109" s="50"/>
      <c r="B109" s="51"/>
      <c r="C109" s="217"/>
      <c r="D109" s="51"/>
      <c r="E109" s="95"/>
    </row>
    <row r="110" spans="1:6" ht="150.75" hidden="1" customHeight="1">
      <c r="A110" s="53"/>
      <c r="B110" s="54"/>
      <c r="C110" s="543"/>
      <c r="D110" s="54"/>
      <c r="E110" s="97"/>
    </row>
    <row r="111" spans="1:6" ht="15" hidden="1" customHeight="1">
      <c r="A111" s="127"/>
      <c r="B111" s="216"/>
      <c r="C111" s="567"/>
      <c r="D111" s="216"/>
      <c r="E111" s="562"/>
    </row>
    <row r="112" spans="1:6" ht="58.5" hidden="1" customHeight="1">
      <c r="A112" s="1280"/>
      <c r="B112" s="1281"/>
      <c r="C112" s="1281"/>
      <c r="D112" s="1281"/>
      <c r="E112" s="1282"/>
    </row>
    <row r="113" spans="1:5" hidden="1">
      <c r="A113" s="52" t="s">
        <v>676</v>
      </c>
      <c r="B113" s="535" t="s">
        <v>647</v>
      </c>
      <c r="C113" s="532"/>
      <c r="D113" s="533"/>
      <c r="E113" s="534"/>
    </row>
    <row r="114" spans="1:5" hidden="1">
      <c r="A114" s="50" t="s">
        <v>404</v>
      </c>
      <c r="B114" s="136" t="s">
        <v>648</v>
      </c>
      <c r="C114" s="532"/>
      <c r="D114" s="533"/>
      <c r="E114" s="534"/>
    </row>
    <row r="115" spans="1:5" ht="33" hidden="1">
      <c r="A115" s="50" t="s">
        <v>538</v>
      </c>
      <c r="B115" s="51" t="s">
        <v>649</v>
      </c>
      <c r="C115" s="217"/>
      <c r="D115" s="51" t="s">
        <v>400</v>
      </c>
      <c r="E115" s="95"/>
    </row>
    <row r="116" spans="1:5" ht="33" hidden="1">
      <c r="A116" s="50" t="s">
        <v>558</v>
      </c>
      <c r="B116" s="51" t="s">
        <v>650</v>
      </c>
      <c r="C116" s="217"/>
      <c r="D116" s="51" t="s">
        <v>400</v>
      </c>
      <c r="E116" s="95"/>
    </row>
    <row r="117" spans="1:5" ht="115.5" hidden="1">
      <c r="A117" s="50" t="s">
        <v>559</v>
      </c>
      <c r="B117" s="51" t="s">
        <v>651</v>
      </c>
      <c r="C117" s="217"/>
      <c r="D117" s="536" t="s">
        <v>652</v>
      </c>
      <c r="E117" s="95"/>
    </row>
    <row r="118" spans="1:5" ht="101.25" hidden="1" customHeight="1">
      <c r="A118" s="53" t="s">
        <v>405</v>
      </c>
      <c r="B118" s="537" t="s">
        <v>653</v>
      </c>
      <c r="C118" s="337">
        <f>0.8-C117-C116-C115</f>
        <v>0.8</v>
      </c>
      <c r="D118" s="51" t="s">
        <v>406</v>
      </c>
      <c r="E118" s="538"/>
    </row>
    <row r="119" spans="1:5" ht="62.25" hidden="1" customHeight="1">
      <c r="A119" s="1292" t="s">
        <v>654</v>
      </c>
      <c r="B119" s="1293"/>
      <c r="C119" s="1293"/>
      <c r="D119" s="1293"/>
      <c r="E119" s="1293"/>
    </row>
    <row r="120" spans="1:5" ht="30" hidden="1" customHeight="1">
      <c r="A120" s="52" t="s">
        <v>677</v>
      </c>
      <c r="B120" s="1294" t="s">
        <v>655</v>
      </c>
      <c r="C120" s="1295"/>
      <c r="D120" s="1295"/>
      <c r="E120" s="1295"/>
    </row>
    <row r="121" spans="1:5" ht="29.25" hidden="1" customHeight="1">
      <c r="A121" s="52" t="s">
        <v>366</v>
      </c>
      <c r="B121" s="1294" t="s">
        <v>656</v>
      </c>
      <c r="C121" s="1295"/>
      <c r="D121" s="1295"/>
      <c r="E121" s="1295"/>
    </row>
    <row r="122" spans="1:5" ht="26.25" hidden="1" customHeight="1">
      <c r="A122" s="50" t="s">
        <v>404</v>
      </c>
      <c r="B122" s="136" t="s">
        <v>648</v>
      </c>
      <c r="C122" s="55"/>
      <c r="D122" s="137"/>
      <c r="E122" s="56"/>
    </row>
    <row r="123" spans="1:5" ht="50.25" hidden="1" customHeight="1">
      <c r="A123" s="50" t="s">
        <v>399</v>
      </c>
      <c r="B123" s="51" t="s">
        <v>649</v>
      </c>
      <c r="C123" s="217"/>
      <c r="D123" s="51" t="s">
        <v>400</v>
      </c>
      <c r="E123" s="95"/>
    </row>
    <row r="124" spans="1:5" ht="93" hidden="1" customHeight="1">
      <c r="A124" s="50" t="s">
        <v>405</v>
      </c>
      <c r="B124" s="51" t="s">
        <v>653</v>
      </c>
      <c r="C124" s="539">
        <f>0.8-C123</f>
        <v>0.8</v>
      </c>
      <c r="D124" s="51" t="s">
        <v>406</v>
      </c>
      <c r="E124" s="95"/>
    </row>
    <row r="125" spans="1:5" ht="60" hidden="1" customHeight="1">
      <c r="A125" s="1296" t="s">
        <v>657</v>
      </c>
      <c r="B125" s="1297"/>
      <c r="C125" s="1297"/>
      <c r="D125" s="1297"/>
      <c r="E125" s="1297"/>
    </row>
    <row r="126" spans="1:5" ht="34.5" hidden="1" customHeight="1">
      <c r="A126" s="52" t="s">
        <v>367</v>
      </c>
      <c r="B126" s="96" t="s">
        <v>658</v>
      </c>
      <c r="C126" s="540"/>
      <c r="D126" s="137"/>
      <c r="E126" s="541"/>
    </row>
    <row r="127" spans="1:5" ht="28.5" hidden="1" customHeight="1">
      <c r="A127" s="50" t="s">
        <v>404</v>
      </c>
      <c r="B127" s="136" t="s">
        <v>648</v>
      </c>
      <c r="C127" s="540"/>
      <c r="D127" s="137"/>
      <c r="E127" s="541"/>
    </row>
    <row r="128" spans="1:5" ht="47.25" hidden="1" customHeight="1">
      <c r="A128" s="50" t="s">
        <v>399</v>
      </c>
      <c r="B128" s="51" t="s">
        <v>649</v>
      </c>
      <c r="C128" s="217"/>
      <c r="D128" s="51" t="s">
        <v>400</v>
      </c>
      <c r="E128" s="95"/>
    </row>
    <row r="129" spans="1:5" ht="92.25" hidden="1" customHeight="1">
      <c r="A129" s="50" t="s">
        <v>405</v>
      </c>
      <c r="B129" s="51" t="s">
        <v>653</v>
      </c>
      <c r="C129" s="539">
        <f>0.8-C128</f>
        <v>0.8</v>
      </c>
      <c r="D129" s="51" t="s">
        <v>406</v>
      </c>
      <c r="E129" s="95"/>
    </row>
    <row r="130" spans="1:5" ht="36.75" hidden="1" customHeight="1">
      <c r="A130" s="1296" t="s">
        <v>657</v>
      </c>
      <c r="B130" s="1297"/>
      <c r="C130" s="1297"/>
      <c r="D130" s="1297"/>
      <c r="E130" s="1297"/>
    </row>
    <row r="131" spans="1:5" ht="26.25" hidden="1" customHeight="1">
      <c r="A131" s="52" t="s">
        <v>368</v>
      </c>
      <c r="B131" s="96" t="s">
        <v>659</v>
      </c>
      <c r="C131" s="540"/>
      <c r="D131" s="137"/>
      <c r="E131" s="541"/>
    </row>
    <row r="132" spans="1:5" ht="30.75" hidden="1" customHeight="1">
      <c r="A132" s="50" t="s">
        <v>404</v>
      </c>
      <c r="B132" s="136" t="s">
        <v>648</v>
      </c>
      <c r="C132" s="540"/>
      <c r="D132" s="137"/>
      <c r="E132" s="541"/>
    </row>
    <row r="133" spans="1:5" ht="38.25" hidden="1" customHeight="1">
      <c r="A133" s="50" t="s">
        <v>399</v>
      </c>
      <c r="B133" s="51" t="s">
        <v>649</v>
      </c>
      <c r="C133" s="217"/>
      <c r="D133" s="51" t="s">
        <v>400</v>
      </c>
      <c r="E133" s="95"/>
    </row>
    <row r="134" spans="1:5" ht="105" hidden="1" customHeight="1">
      <c r="A134" s="50" t="s">
        <v>405</v>
      </c>
      <c r="B134" s="51" t="s">
        <v>653</v>
      </c>
      <c r="C134" s="539">
        <f>0.8-C133</f>
        <v>0.8</v>
      </c>
      <c r="D134" s="51" t="s">
        <v>406</v>
      </c>
      <c r="E134" s="95"/>
    </row>
    <row r="135" spans="1:5" ht="47.25" hidden="1" customHeight="1">
      <c r="A135" s="1296" t="s">
        <v>657</v>
      </c>
      <c r="B135" s="1297"/>
      <c r="C135" s="1297"/>
      <c r="D135" s="1297"/>
      <c r="E135" s="1297"/>
    </row>
    <row r="136" spans="1:5" ht="47.25" hidden="1" customHeight="1">
      <c r="A136" s="551" t="s">
        <v>681</v>
      </c>
      <c r="B136" s="1302" t="s">
        <v>682</v>
      </c>
      <c r="C136" s="1302"/>
      <c r="D136" s="1302"/>
      <c r="E136" s="1302"/>
    </row>
    <row r="137" spans="1:5" ht="48" hidden="1" customHeight="1">
      <c r="A137" s="542" t="s">
        <v>678</v>
      </c>
      <c r="B137" s="1298" t="s">
        <v>660</v>
      </c>
      <c r="C137" s="1299"/>
      <c r="D137" s="1299"/>
      <c r="E137" s="1300"/>
    </row>
    <row r="138" spans="1:5" ht="60.75" hidden="1" customHeight="1">
      <c r="A138" s="52">
        <v>1</v>
      </c>
      <c r="B138" s="1283" t="s">
        <v>661</v>
      </c>
      <c r="C138" s="1284"/>
      <c r="D138" s="1284"/>
      <c r="E138" s="1285"/>
    </row>
    <row r="139" spans="1:5" ht="139.5" hidden="1" customHeight="1">
      <c r="A139" s="50" t="s">
        <v>399</v>
      </c>
      <c r="B139" s="51" t="s">
        <v>662</v>
      </c>
      <c r="C139" s="217"/>
      <c r="D139" s="51" t="s">
        <v>663</v>
      </c>
      <c r="E139" s="95"/>
    </row>
    <row r="140" spans="1:5" ht="30" hidden="1" customHeight="1">
      <c r="A140" s="53" t="s">
        <v>664</v>
      </c>
      <c r="B140" s="537" t="s">
        <v>653</v>
      </c>
      <c r="C140" s="543">
        <f>0.8-C139</f>
        <v>0.8</v>
      </c>
      <c r="D140" s="54" t="s">
        <v>406</v>
      </c>
      <c r="E140" s="97"/>
    </row>
    <row r="141" spans="1:5" ht="34.5" hidden="1" customHeight="1">
      <c r="A141" s="1296" t="s">
        <v>665</v>
      </c>
      <c r="B141" s="1297"/>
      <c r="C141" s="1297"/>
      <c r="D141" s="1297"/>
      <c r="E141" s="1301"/>
    </row>
    <row r="142" spans="1:5" ht="30" hidden="1" customHeight="1">
      <c r="A142" s="52">
        <v>2</v>
      </c>
      <c r="B142" s="96" t="s">
        <v>666</v>
      </c>
      <c r="C142" s="548"/>
      <c r="D142" s="548"/>
      <c r="E142" s="549"/>
    </row>
    <row r="143" spans="1:5" ht="162" hidden="1" customHeight="1">
      <c r="A143" s="50" t="s">
        <v>399</v>
      </c>
      <c r="B143" s="51" t="s">
        <v>662</v>
      </c>
      <c r="C143" s="217"/>
      <c r="D143" s="51" t="s">
        <v>663</v>
      </c>
      <c r="E143" s="95"/>
    </row>
    <row r="144" spans="1:5" ht="113.25" hidden="1" customHeight="1">
      <c r="A144" s="50" t="s">
        <v>664</v>
      </c>
      <c r="B144" s="537" t="s">
        <v>653</v>
      </c>
      <c r="C144" s="217"/>
      <c r="D144" s="54" t="s">
        <v>406</v>
      </c>
      <c r="E144" s="97"/>
    </row>
    <row r="145" spans="1:5" ht="181.5" hidden="1" customHeight="1">
      <c r="A145" s="53" t="s">
        <v>401</v>
      </c>
      <c r="B145" s="537" t="s">
        <v>667</v>
      </c>
      <c r="C145" s="543">
        <f>0.8-C144-C143</f>
        <v>0.8</v>
      </c>
      <c r="D145" s="54" t="s">
        <v>668</v>
      </c>
      <c r="E145" s="97"/>
    </row>
    <row r="146" spans="1:5" ht="37.5" hidden="1" customHeight="1">
      <c r="A146" s="1296" t="s">
        <v>669</v>
      </c>
      <c r="B146" s="1297"/>
      <c r="C146" s="1297"/>
      <c r="D146" s="1297"/>
      <c r="E146" s="1301"/>
    </row>
    <row r="147" spans="1:5" ht="30" hidden="1" customHeight="1">
      <c r="A147" s="52">
        <v>3</v>
      </c>
      <c r="B147" s="96" t="s">
        <v>670</v>
      </c>
      <c r="C147" s="548"/>
      <c r="D147" s="548"/>
      <c r="E147" s="549"/>
    </row>
    <row r="148" spans="1:5" ht="132" hidden="1">
      <c r="A148" s="50" t="s">
        <v>399</v>
      </c>
      <c r="B148" s="51" t="s">
        <v>662</v>
      </c>
      <c r="C148" s="217"/>
      <c r="D148" s="51" t="s">
        <v>663</v>
      </c>
      <c r="E148" s="95"/>
    </row>
    <row r="149" spans="1:5" ht="82.5" hidden="1">
      <c r="A149" s="53" t="s">
        <v>664</v>
      </c>
      <c r="B149" s="537" t="s">
        <v>653</v>
      </c>
      <c r="C149" s="217"/>
      <c r="D149" s="54" t="s">
        <v>406</v>
      </c>
      <c r="E149" s="97"/>
    </row>
    <row r="150" spans="1:5" ht="132" hidden="1">
      <c r="A150" s="50" t="s">
        <v>401</v>
      </c>
      <c r="B150" s="51" t="s">
        <v>671</v>
      </c>
      <c r="C150" s="217"/>
      <c r="D150" s="51" t="s">
        <v>672</v>
      </c>
      <c r="E150" s="95"/>
    </row>
    <row r="151" spans="1:5" ht="132" hidden="1">
      <c r="A151" s="53" t="s">
        <v>402</v>
      </c>
      <c r="B151" s="54" t="s">
        <v>673</v>
      </c>
      <c r="C151" s="543">
        <f>0.8-C149-C148-C150</f>
        <v>0.8</v>
      </c>
      <c r="D151" s="54" t="s">
        <v>674</v>
      </c>
      <c r="E151" s="97"/>
    </row>
    <row r="152" spans="1:5" ht="57.75" hidden="1" customHeight="1">
      <c r="A152" s="1289" t="s">
        <v>675</v>
      </c>
      <c r="B152" s="1290"/>
      <c r="C152" s="1290"/>
      <c r="D152" s="1290"/>
      <c r="E152" s="1291"/>
    </row>
    <row r="153" spans="1:5" ht="30" hidden="1" customHeight="1">
      <c r="A153" s="531"/>
      <c r="B153" s="544"/>
      <c r="C153" s="545"/>
      <c r="D153" s="546"/>
      <c r="E153" s="547"/>
    </row>
    <row r="154" spans="1:5" ht="234.75" customHeight="1">
      <c r="A154" s="1289" t="s">
        <v>486</v>
      </c>
      <c r="B154" s="1290"/>
      <c r="C154" s="1290"/>
      <c r="D154" s="1290"/>
      <c r="E154" s="1291"/>
    </row>
    <row r="155" spans="1:5" ht="24" customHeight="1">
      <c r="C155" s="37"/>
    </row>
    <row r="156" spans="1:5" ht="24" customHeight="1">
      <c r="A156" s="37" t="s">
        <v>6</v>
      </c>
      <c r="B156" s="204" t="str">
        <f>'Attach 3(JV)'!B24</f>
        <v/>
      </c>
      <c r="C156" s="37" t="s">
        <v>4</v>
      </c>
      <c r="D156" s="279" t="str">
        <f>'Attach 3(JV)'!E24</f>
        <v/>
      </c>
    </row>
    <row r="157" spans="1:5" ht="24" customHeight="1">
      <c r="A157" s="37" t="s">
        <v>7</v>
      </c>
      <c r="B157" s="279" t="str">
        <f>'Attach 3(JV)'!B25</f>
        <v/>
      </c>
      <c r="C157" s="37" t="s">
        <v>156</v>
      </c>
      <c r="D157" s="279" t="str">
        <f>'Attach 3(JV)'!E25</f>
        <v/>
      </c>
    </row>
    <row r="158" spans="1:5" ht="24" customHeight="1">
      <c r="A158" s="34"/>
      <c r="B158" s="34"/>
      <c r="C158" s="37"/>
      <c r="D158" s="38"/>
      <c r="E158" s="34"/>
    </row>
  </sheetData>
  <sheetProtection algorithmName="SHA-512" hashValue="VTvvJn9g+qRkGEVNCVXt0xCRKdIHgsRpzwqKf/52JzUt/GEnW5R6VjjnXdtoq6UeW9vdpU/4g692qCicr+8ifw==" saltValue="VfBusfYY4EXaU0RE3JYuxg==" spinCount="100000" sheet="1" formatCells="0" formatColumns="0" selectLockedCells="1"/>
  <customSheetViews>
    <customSheetView guid="{7518E083-431A-45D0-A3DD-DF0866826B90}" scale="130" showPageBreaks="1" showGridLines="0" printArea="1" hiddenRows="1" hiddenColumns="1" view="pageBreakPreview" topLeftCell="A35">
      <selection activeCell="C35" sqref="C35"/>
      <rowBreaks count="1" manualBreakCount="1">
        <brk id="147" max="4" man="1"/>
      </rowBreaks>
      <pageMargins left="1" right="0.47" top="0.36" bottom="0.48" header="0.28000000000000003" footer="0.23"/>
      <pageSetup scale="84" orientation="portrait" r:id="rId1"/>
      <headerFooter alignWithMargins="0">
        <oddFooter>&amp;R&amp;"Book Antiqua,Bold"&amp;8 Page &amp;P of &amp;N</oddFooter>
      </headerFooter>
    </customSheetView>
    <customSheetView guid="{CD28740F-9825-447C-B887-B18F0232D126}" scale="130" showPageBreaks="1" showGridLines="0" printArea="1" hiddenRows="1" hiddenColumns="1" view="pageBreakPreview" topLeftCell="A111">
      <selection activeCell="C113" sqref="C113"/>
      <rowBreaks count="1" manualBreakCount="1">
        <brk id="147" max="4" man="1"/>
      </rowBreaks>
      <pageMargins left="1" right="0.47" top="0.36" bottom="0.48" header="0.28000000000000003" footer="0.23"/>
      <pageSetup scale="84" orientation="portrait" r:id="rId2"/>
      <headerFooter alignWithMargins="0">
        <oddFooter>&amp;R&amp;"Book Antiqua,Bold"&amp;8 Page &amp;P of &amp;N</oddFooter>
      </headerFooter>
    </customSheetView>
    <customSheetView guid="{012A8702-091E-4FD1-8E26-12B65B8B3B8C}" showPageBreaks="1" showGridLines="0" printArea="1" hiddenRows="1" hiddenColumns="1" view="pageBreakPreview" topLeftCell="A112">
      <selection activeCell="C110" sqref="C110"/>
      <rowBreaks count="2" manualBreakCount="2">
        <brk id="105" max="4" man="1"/>
        <brk id="128" max="4" man="1"/>
      </rowBreaks>
      <pageMargins left="1" right="0.47" top="0.36" bottom="0.48" header="0.28000000000000003" footer="0.23"/>
      <pageSetup scale="84" orientation="portrait" r:id="rId3"/>
      <headerFooter alignWithMargins="0">
        <oddFooter>&amp;R&amp;"Book Antiqua,Bold"&amp;8 Page &amp;P of &amp;N</oddFooter>
      </headerFooter>
    </customSheetView>
    <customSheetView guid="{0D490C87-B003-4943-9825-ACE0B8E7CC06}" showPageBreaks="1" showGridLines="0" printArea="1" hiddenRows="1" hiddenColumns="1" view="pageBreakPreview" topLeftCell="A16">
      <selection activeCell="E23" sqref="E23:E24"/>
      <rowBreaks count="10" manualBreakCount="10">
        <brk id="24" max="4" man="1"/>
        <brk id="39" max="4" man="1"/>
        <brk id="52" max="4" man="1"/>
        <brk id="67" max="4" man="1"/>
        <brk id="80" max="4" man="1"/>
        <brk id="92" max="4" man="1"/>
        <brk id="104" max="4" man="1"/>
        <brk id="105" max="4" man="1"/>
        <brk id="119" max="4" man="1"/>
        <brk id="128" max="4" man="1"/>
      </rowBreaks>
      <pageMargins left="1" right="0.47" top="0.36" bottom="0.48" header="0.28000000000000003" footer="0.23"/>
      <pageSetup scale="84" orientation="portrait" r:id="rId4"/>
      <headerFooter alignWithMargins="0">
        <oddFooter>&amp;R&amp;"Book Antiqua,Bold"&amp;8 Page &amp;P of &amp;N</oddFooter>
      </headerFooter>
    </customSheetView>
    <customSheetView guid="{4D67A8FB-66CE-4EFD-8932-C754BE25ED43}" showPageBreaks="1" showGridLines="0" printArea="1" hiddenRows="1" hiddenColumns="1" view="pageBreakPreview" topLeftCell="A8">
      <selection activeCell="C21" sqref="C21"/>
      <rowBreaks count="9" manualBreakCount="9">
        <brk id="28" max="4" man="1"/>
        <brk id="41" max="4" man="1"/>
        <brk id="61" max="4" man="1"/>
        <brk id="75" max="4" man="1"/>
        <brk id="86" max="4" man="1"/>
        <brk id="99" max="4" man="1"/>
        <brk id="105" max="4" man="1"/>
        <brk id="121" max="4" man="1"/>
        <brk id="128" max="4" man="1"/>
      </rowBreaks>
      <pageMargins left="1" right="0.47" top="0.36" bottom="0.48" header="0.28000000000000003" footer="0.23"/>
      <pageSetup scale="84" orientation="portrait" r:id="rId5"/>
      <headerFooter alignWithMargins="0">
        <oddFooter>&amp;R&amp;"Book Antiqua,Bold"&amp;8 Page &amp;P of &amp;N</oddFooter>
      </headerFooter>
    </customSheetView>
    <customSheetView guid="{B07CB001-8FAF-40AD-8AD5-A65A64B33B35}" showPageBreaks="1" showGridLines="0" printArea="1" hiddenRows="1" hiddenColumns="1" view="pageBreakPreview" topLeftCell="A125">
      <selection activeCell="C130" sqref="C130"/>
      <rowBreaks count="11" manualBreakCount="11">
        <brk id="24" max="4" man="1"/>
        <brk id="39" max="4" man="1"/>
        <brk id="52" max="4" man="1"/>
        <brk id="67" max="4" man="1"/>
        <brk id="78" max="4" man="1"/>
        <brk id="91" max="4" man="1"/>
        <brk id="100" max="4" man="1"/>
        <brk id="105" max="4" man="1"/>
        <brk id="120" max="4" man="1"/>
        <brk id="128" max="4" man="1"/>
        <brk id="176" max="4" man="1"/>
      </rowBreaks>
      <pageMargins left="1" right="0.47" top="0.36" bottom="0.48" header="0.28000000000000003" footer="0.23"/>
      <pageSetup scale="88" orientation="portrait" r:id="rId6"/>
      <headerFooter alignWithMargins="0">
        <oddFooter>&amp;R&amp;"Book Antiqua,Bold"&amp;8 Page &amp;P of &amp;N</oddFooter>
      </headerFooter>
    </customSheetView>
    <customSheetView guid="{8CF338B0-8CA3-4AF4-816D-CB7A6D8E33BC}" showPageBreaks="1" showGridLines="0" printArea="1" hiddenRows="1" hiddenColumns="1" view="pageBreakPreview" topLeftCell="A21">
      <selection activeCell="C21" sqref="C21"/>
      <rowBreaks count="2" manualBreakCount="2">
        <brk id="24" max="4" man="1"/>
        <brk id="25" max="4" man="1"/>
      </rowBreaks>
      <pageMargins left="1" right="0.47" top="0.36" bottom="0.48" header="0.28000000000000003" footer="0.23"/>
      <pageSetup scale="90" orientation="portrait" r:id="rId7"/>
      <headerFooter alignWithMargins="0">
        <oddFooter>&amp;R&amp;"Book Antiqua,Bold"&amp;8 Page &amp;P of &amp;N</oddFooter>
      </headerFooter>
    </customSheetView>
    <customSheetView guid="{D05C69EC-C4A6-4AED-AFBA-A3044FD4B3FB}" showPageBreaks="1" showGridLines="0" printArea="1" hiddenRows="1" hiddenColumns="1" view="pageBreakPreview" topLeftCell="A32">
      <selection activeCell="E34" sqref="E34"/>
      <rowBreaks count="2" manualBreakCount="2">
        <brk id="24" max="4" man="1"/>
        <brk id="25" max="4" man="1"/>
      </rowBreaks>
      <pageMargins left="1" right="0.47" top="0.36" bottom="0.48" header="0.28000000000000003" footer="0.23"/>
      <pageSetup scale="90" orientation="portrait" r:id="rId8"/>
      <headerFooter alignWithMargins="0">
        <oddFooter>&amp;R&amp;"Book Antiqua,Bold"&amp;8 Page &amp;P of &amp;N</oddFooter>
      </headerFooter>
    </customSheetView>
    <customSheetView guid="{BE615921-12B2-47E1-81BB-292B559B4C46}" showPageBreaks="1" showGridLines="0" printArea="1" hiddenRows="1" hiddenColumns="1" view="pageBreakPreview" topLeftCell="A20">
      <selection activeCell="C21" sqref="C21:C22"/>
      <rowBreaks count="13" manualBreakCount="13">
        <brk id="25" max="4" man="1"/>
        <brk id="44" max="4" man="1"/>
        <brk id="56" max="4" man="1"/>
        <brk id="57" max="4" man="1"/>
        <brk id="73" max="4" man="1"/>
        <brk id="77" max="4" man="1"/>
        <brk id="84" max="16383" man="1"/>
        <brk id="95" max="4" man="1"/>
        <brk id="108" max="4" man="1"/>
        <brk id="118" max="4" man="1"/>
        <brk id="123" max="4" man="1"/>
        <brk id="131" max="4" man="1"/>
        <brk id="133" max="4" man="1"/>
      </rowBreaks>
      <pageMargins left="1" right="0.47" top="0.36" bottom="0.48" header="0.28000000000000003" footer="0.23"/>
      <pageSetup scale="90" orientation="portrait" r:id="rId9"/>
      <headerFooter alignWithMargins="0">
        <oddFooter>&amp;R&amp;"Book Antiqua,Bold"&amp;8 Page &amp;P of &amp;N</oddFooter>
      </headerFooter>
    </customSheetView>
    <customSheetView guid="{13A93EBF-985A-49FD-9FE0-DC75D238EC8C}" scale="90" showPageBreaks="1" showGridLines="0" printArea="1" hiddenRows="1" hiddenColumns="1" view="pageBreakPreview" topLeftCell="A14">
      <selection activeCell="E33" sqref="E33"/>
      <rowBreaks count="10" manualBreakCount="10">
        <brk id="25" max="4" man="1"/>
        <brk id="44" max="4" man="1"/>
        <brk id="57" max="4" man="1"/>
        <brk id="77" max="4" man="1"/>
        <brk id="84" max="16383" man="1"/>
        <brk id="95" max="4" man="1"/>
        <brk id="111" max="4" man="1"/>
        <brk id="116" max="4" man="1"/>
        <brk id="124" max="4" man="1"/>
        <brk id="126" max="4" man="1"/>
      </rowBreaks>
      <pageMargins left="1" right="0.47" top="0.36" bottom="0.48" header="0.28000000000000003" footer="0.23"/>
      <pageSetup scale="90" orientation="portrait" r:id="rId10"/>
      <headerFooter alignWithMargins="0">
        <oddFooter>&amp;R&amp;"Book Antiqua,Bold"&amp;8 Page &amp;P of &amp;N</oddFooter>
      </headerFooter>
    </customSheetView>
    <customSheetView guid="{1E2D7167-D6B7-4690-9A83-BF768C4223A4}" scale="90" showPageBreaks="1" showGridLines="0" printArea="1" hiddenRows="1" hiddenColumns="1" view="pageBreakPreview" topLeftCell="A22">
      <selection activeCell="C22" sqref="C22"/>
      <rowBreaks count="10" manualBreakCount="10">
        <brk id="25" max="4" man="1"/>
        <brk id="44" max="4" man="1"/>
        <brk id="57" max="4" man="1"/>
        <brk id="77" max="4" man="1"/>
        <brk id="84" max="16383" man="1"/>
        <brk id="95" max="4" man="1"/>
        <brk id="111" max="4" man="1"/>
        <brk id="116" max="4" man="1"/>
        <brk id="124" max="4" man="1"/>
        <brk id="126" max="4" man="1"/>
      </rowBreaks>
      <pageMargins left="1" right="0.47" top="0.36" bottom="0.48" header="0.28000000000000003" footer="0.23"/>
      <pageSetup scale="90" orientation="portrait" r:id="rId11"/>
      <headerFooter alignWithMargins="0">
        <oddFooter>&amp;R&amp;"Book Antiqua,Bold"&amp;8 Page &amp;P of &amp;N</oddFooter>
      </headerFooter>
    </customSheetView>
    <customSheetView guid="{7A88FC7A-7690-48AB-B789-172043AFADC8}" scale="90" showPageBreaks="1" showGridLines="0" printArea="1" hiddenRows="1" hiddenColumns="1" view="pageBreakPreview" topLeftCell="A34">
      <selection activeCell="C45" sqref="C45"/>
      <rowBreaks count="10" manualBreakCount="10">
        <brk id="26" max="4" man="1"/>
        <brk id="45" max="4" man="1"/>
        <brk id="58" max="4" man="1"/>
        <brk id="78" max="4" man="1"/>
        <brk id="85" max="16383" man="1"/>
        <brk id="96" max="4" man="1"/>
        <brk id="112" max="4" man="1"/>
        <brk id="117" max="4" man="1"/>
        <brk id="125" max="4" man="1"/>
        <brk id="127" max="4" man="1"/>
      </rowBreaks>
      <pageMargins left="1" right="0.47" top="0.36" bottom="0.48" header="0.28000000000000003" footer="0.23"/>
      <pageSetup scale="90" orientation="portrait" r:id="rId12"/>
      <headerFooter alignWithMargins="0">
        <oddFooter>&amp;R&amp;"Book Antiqua,Bold"&amp;8 Page &amp;P of &amp;N</oddFooter>
      </headerFooter>
    </customSheetView>
    <customSheetView guid="{CB7CD015-9A92-451A-BEF4-2BC98E3768DD}" showPageBreaks="1" showGridLines="0" printArea="1" hiddenRows="1" hiddenColumns="1" view="pageBreakPreview" topLeftCell="A13">
      <selection activeCell="E18" sqref="E18"/>
      <rowBreaks count="9" manualBreakCount="9">
        <brk id="26" max="4" man="1"/>
        <brk id="54" max="4" man="1"/>
        <brk id="63" max="4" man="1"/>
        <brk id="83" max="4" man="1"/>
        <brk id="90" max="16383" man="1"/>
        <brk id="101" max="4" man="1"/>
        <brk id="117" max="4" man="1"/>
        <brk id="122" max="4" man="1"/>
        <brk id="131" max="4" man="1"/>
      </rowBreaks>
      <pageMargins left="1" right="0.47" top="0.36" bottom="0.48" header="0.28000000000000003" footer="0.23"/>
      <pageSetup scale="90" orientation="portrait" r:id="rId13"/>
      <headerFooter alignWithMargins="0">
        <oddFooter>&amp;R&amp;"Book Antiqua,Bold"&amp;8 Page &amp;P of &amp;N</oddFooter>
      </headerFooter>
    </customSheetView>
    <customSheetView guid="{44C1C443-3199-4288-884A-D16AF7B2CD69}" showPageBreaks="1" showGridLines="0" printArea="1" hiddenRows="1" hiddenColumns="1" view="pageBreakPreview" topLeftCell="A10">
      <selection activeCell="C22" sqref="C22"/>
      <rowBreaks count="9" manualBreakCount="9">
        <brk id="26" max="4" man="1"/>
        <brk id="54" max="4" man="1"/>
        <brk id="63" max="4" man="1"/>
        <brk id="83" max="4" man="1"/>
        <brk id="90" max="16383" man="1"/>
        <brk id="101" max="4" man="1"/>
        <brk id="117" max="4" man="1"/>
        <brk id="122" max="4" man="1"/>
        <brk id="131" max="4" man="1"/>
      </rowBreaks>
      <pageMargins left="1" right="0.47" top="0.36" bottom="0.48" header="0.28000000000000003" footer="0.23"/>
      <pageSetup scale="90" orientation="portrait" r:id="rId14"/>
      <headerFooter alignWithMargins="0">
        <oddFooter>&amp;R&amp;"Book Antiqua,Bold"&amp;8 Page &amp;P of &amp;N</oddFooter>
      </headerFooter>
    </customSheetView>
    <customSheetView guid="{82E8A0F5-0020-4355-95CF-28601763A783}" showPageBreaks="1" showGridLines="0" printArea="1" hiddenRows="1" view="pageBreakPreview" topLeftCell="A11">
      <selection activeCell="C73" sqref="C73"/>
      <rowBreaks count="9" manualBreakCount="9">
        <brk id="26" max="4" man="1"/>
        <brk id="40" max="4" man="1"/>
        <brk id="49" max="4" man="1"/>
        <brk id="69" max="4" man="1"/>
        <brk id="76" max="16383" man="1"/>
        <brk id="87" max="4" man="1"/>
        <brk id="103" max="4" man="1"/>
        <brk id="108" max="4" man="1"/>
        <brk id="117" max="4" man="1"/>
      </rowBreaks>
      <pageMargins left="1" right="0.47" top="0.36" bottom="0.48" header="0.28000000000000003" footer="0.23"/>
      <pageSetup scale="90" orientation="portrait" r:id="rId15"/>
      <headerFooter alignWithMargins="0">
        <oddFooter>&amp;R&amp;"Book Antiqua,Bold"&amp;8 Page &amp;P of &amp;N</oddFooter>
      </headerFooter>
    </customSheetView>
    <customSheetView guid="{240327DD-375F-45D4-BA52-89AFD79FE6A1}" showPageBreaks="1" showGridLines="0" printArea="1" hiddenRows="1" view="pageBreakPreview" topLeftCell="A91">
      <selection activeCell="B96" sqref="B96"/>
      <rowBreaks count="9" manualBreakCount="9">
        <brk id="26" max="4" man="1"/>
        <brk id="40" max="4" man="1"/>
        <brk id="49" max="4" man="1"/>
        <brk id="69" max="4" man="1"/>
        <brk id="76" max="16383" man="1"/>
        <brk id="87" max="4" man="1"/>
        <brk id="103" max="4" man="1"/>
        <brk id="108" max="4" man="1"/>
        <brk id="117" max="4" man="1"/>
      </rowBreaks>
      <pageMargins left="0.75" right="0.47" top="0.36" bottom="0.48" header="0.28000000000000003" footer="0.23"/>
      <pageSetup scale="83" orientation="portrait" r:id="rId16"/>
      <headerFooter alignWithMargins="0">
        <oddFooter>&amp;R&amp;"Book Antiqua,Bold"&amp;8 Page &amp;P of &amp;N</oddFooter>
      </headerFooter>
    </customSheetView>
    <customSheetView guid="{DC28ED1E-3E35-4094-9C2B-5C0A1C1D459C}" showGridLines="0" hiddenRows="1">
      <selection activeCell="C22" sqref="C22"/>
      <rowBreaks count="8" manualBreakCount="8">
        <brk id="26" max="4" man="1"/>
        <brk id="40" max="4" man="1"/>
        <brk id="49" max="4" man="1"/>
        <brk id="69" max="4" man="1"/>
        <brk id="76" max="16383" man="1"/>
        <brk id="87" max="4" man="1"/>
        <brk id="96" max="4" man="1"/>
        <brk id="105" max="4" man="1"/>
      </rowBreaks>
      <pageMargins left="0.75" right="0.47" top="0.36" bottom="0.48" header="0.28000000000000003" footer="0.23"/>
      <pageSetup scale="95" orientation="portrait" r:id="rId17"/>
      <headerFooter alignWithMargins="0">
        <oddFooter>&amp;R&amp;"Book Antiqua,Bold"&amp;8 Page &amp;P of &amp;N</oddFooter>
      </headerFooter>
    </customSheetView>
    <customSheetView guid="{7A9EA6D6-4DDF-43D9-92E6-C6AFAD14E266}" showGridLines="0" hiddenRows="1" topLeftCell="A10">
      <selection activeCell="C22" sqref="C22"/>
      <rowBreaks count="8" manualBreakCount="8">
        <brk id="26" max="4" man="1"/>
        <brk id="40" max="4" man="1"/>
        <brk id="49" max="4" man="1"/>
        <brk id="69" max="4" man="1"/>
        <brk id="76" max="16383" man="1"/>
        <brk id="87" max="4" man="1"/>
        <brk id="96" max="4" man="1"/>
        <brk id="105" max="4" man="1"/>
      </rowBreaks>
      <pageMargins left="0.75" right="0.47" top="0.36" bottom="0.48" header="0.28000000000000003" footer="0.23"/>
      <pageSetup scale="95" orientation="portrait" r:id="rId18"/>
      <headerFooter alignWithMargins="0">
        <oddFooter>&amp;R&amp;"Book Antiqua,Bold"&amp;8 Page &amp;P of &amp;N</oddFooter>
      </headerFooter>
    </customSheetView>
    <customSheetView guid="{43BCBF1E-CDCF-4541-8D79-87EDCECBC1FD}" showGridLines="0" hiddenRows="1">
      <selection activeCell="C94" sqref="C94"/>
      <rowBreaks count="8" manualBreakCount="8">
        <brk id="26" max="4" man="1"/>
        <brk id="40" max="4" man="1"/>
        <brk id="49" max="4" man="1"/>
        <brk id="69" max="4" man="1"/>
        <brk id="76" max="16383" man="1"/>
        <brk id="87" max="4" man="1"/>
        <brk id="96" max="4" man="1"/>
        <brk id="105" max="4" man="1"/>
      </rowBreaks>
      <pageMargins left="0.75" right="0.47" top="0.36" bottom="0.48" header="0.28000000000000003" footer="0.23"/>
      <pageSetup scale="95" orientation="portrait" r:id="rId19"/>
      <headerFooter alignWithMargins="0">
        <oddFooter>&amp;R&amp;"Book Antiqua,Bold"&amp;8 Page &amp;P of &amp;N</oddFooter>
      </headerFooter>
    </customSheetView>
    <customSheetView guid="{ECEBABD0-566A-41C4-AA9A-38EA30EFEDA8}" showGridLines="0" showRuler="0">
      <rowBreaks count="3" manualBreakCount="3">
        <brk id="42" max="4" man="1"/>
        <brk id="55" max="16383" man="1"/>
        <brk id="70" max="16383" man="1"/>
      </rowBreaks>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C22" sqref="C22"/>
      <rowBreaks count="3" manualBreakCount="3">
        <brk id="42" max="4" man="1"/>
        <brk id="55" max="16383" man="1"/>
        <brk id="70" max="16383" man="1"/>
      </rowBreaks>
      <pageMargins left="0.75" right="0.56999999999999995" top="0.46" bottom="0.51" header="0.36" footer="0.26"/>
      <pageSetup orientation="portrait" r:id="rId21"/>
      <headerFooter alignWithMargins="0">
        <oddFooter>&amp;L&amp;8Tower Package-P238-TW04, TL associated with Phase-I Generation Project in Orissa (Part-C)&amp;R&amp;"Book Antiqua,Bold"&amp;8Attachment-12 TW04  / Page &amp;P of &amp;N</oddFooter>
      </headerFooter>
    </customSheetView>
    <customSheetView guid="{8E7B022F-1113-4BA2-B2BA-8EDBE02A2557}" showPageBreaks="1" showGridLines="0" printArea="1" showRuler="0">
      <selection activeCell="C22" sqref="C22"/>
      <rowBreaks count="4" manualBreakCount="4">
        <brk id="25" max="4" man="1"/>
        <brk id="42" max="4" man="1"/>
        <brk id="55" max="16383" man="1"/>
        <brk id="70" max="16383" man="1"/>
      </rowBreaks>
      <pageMargins left="0.75" right="0.47" top="0.36" bottom="0.48" header="0.28000000000000003" footer="0.23"/>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Rows="1" topLeftCell="A12">
      <selection activeCell="C22" sqref="C22"/>
      <rowBreaks count="9" manualBreakCount="9">
        <brk id="26" max="4" man="1"/>
        <brk id="40" max="4" man="1"/>
        <brk id="49" max="4" man="1"/>
        <brk id="64" max="4" man="1"/>
        <brk id="71" max="16383" man="1"/>
        <brk id="82" max="4" man="1"/>
        <brk id="96" max="4" man="1"/>
        <brk id="106" max="4" man="1"/>
        <brk id="115" max="4" man="1"/>
      </rowBreaks>
      <pageMargins left="0.75" right="0.47" top="0.36" bottom="0.48" header="0.28000000000000003" footer="0.23"/>
      <pageSetup scale="95" orientation="portrait" r:id="rId23"/>
      <headerFooter alignWithMargins="0">
        <oddFooter>&amp;R&amp;"Book Antiqua,Bold"&amp;8 Page &amp;P of &amp;N</oddFooter>
      </headerFooter>
    </customSheetView>
    <customSheetView guid="{494F6778-23FE-4AAC-B37D-6C7543FC13B9}" showGridLines="0" hiddenRows="1">
      <selection activeCell="C94" sqref="C94"/>
      <rowBreaks count="8" manualBreakCount="8">
        <brk id="26" max="4" man="1"/>
        <brk id="40" max="4" man="1"/>
        <brk id="49" max="4" man="1"/>
        <brk id="69" max="4" man="1"/>
        <brk id="76" max="16383" man="1"/>
        <brk id="87" max="4" man="1"/>
        <brk id="96" max="4" man="1"/>
        <brk id="105" max="4" man="1"/>
      </rowBreaks>
      <pageMargins left="0.75" right="0.47" top="0.36" bottom="0.48" header="0.28000000000000003" footer="0.23"/>
      <pageSetup scale="95" orientation="portrait" r:id="rId24"/>
      <headerFooter alignWithMargins="0">
        <oddFooter>&amp;R&amp;"Book Antiqua,Bold"&amp;8 Page &amp;P of &amp;N</oddFooter>
      </headerFooter>
    </customSheetView>
    <customSheetView guid="{F9FE2C60-2849-4C32-B532-2B1A89FFA9CD}" showGridLines="0" hiddenRows="1" topLeftCell="A112">
      <selection activeCell="C106" sqref="C106"/>
      <rowBreaks count="8" manualBreakCount="8">
        <brk id="26" max="4" man="1"/>
        <brk id="40" max="4" man="1"/>
        <brk id="49" max="4" man="1"/>
        <brk id="69" max="4" man="1"/>
        <brk id="76" max="16383" man="1"/>
        <brk id="87" max="4" man="1"/>
        <brk id="108" max="4" man="1"/>
        <brk id="117" max="4" man="1"/>
      </rowBreaks>
      <pageMargins left="0.75" right="0.47" top="0.36" bottom="0.48" header="0.28000000000000003" footer="0.23"/>
      <pageSetup scale="95" orientation="portrait" r:id="rId25"/>
      <headerFooter alignWithMargins="0">
        <oddFooter>&amp;R&amp;"Book Antiqua,Bold"&amp;8 Page &amp;P of &amp;N</oddFooter>
      </headerFooter>
    </customSheetView>
    <customSheetView guid="{FE4EC9C4-31B9-4D40-8323-5B16C3BC840F}" showPageBreaks="1" showGridLines="0" printArea="1" hiddenRows="1" view="pageBreakPreview" topLeftCell="A22">
      <selection activeCell="C22" sqref="C22"/>
      <rowBreaks count="9" manualBreakCount="9">
        <brk id="26" max="4" man="1"/>
        <brk id="40" max="4" man="1"/>
        <brk id="49" max="4" man="1"/>
        <brk id="69" max="4" man="1"/>
        <brk id="76" max="16383" man="1"/>
        <brk id="87" max="4" man="1"/>
        <brk id="103" max="4" man="1"/>
        <brk id="108" max="4" man="1"/>
        <brk id="117" max="4" man="1"/>
      </rowBreaks>
      <pageMargins left="0.75" right="0.47" top="0.36" bottom="0.48" header="0.28000000000000003" footer="0.23"/>
      <pageSetup scale="83" orientation="portrait" r:id="rId26"/>
      <headerFooter alignWithMargins="0">
        <oddFooter>&amp;R&amp;"Book Antiqua,Bold"&amp;8 Page &amp;P of &amp;N</oddFooter>
      </headerFooter>
    </customSheetView>
    <customSheetView guid="{82C64B11-1F50-45B5-B7BB-9F1DC733C833}" showPageBreaks="1" showGridLines="0" printArea="1" hiddenRows="1" hiddenColumns="1" view="pageBreakPreview" topLeftCell="A73">
      <selection activeCell="B75" sqref="B75:C75"/>
      <rowBreaks count="9" manualBreakCount="9">
        <brk id="26" max="4" man="1"/>
        <brk id="54" max="4" man="1"/>
        <brk id="63" max="4" man="1"/>
        <brk id="83" max="4" man="1"/>
        <brk id="90" max="16383" man="1"/>
        <brk id="101" max="4" man="1"/>
        <brk id="117" max="4" man="1"/>
        <brk id="122" max="4" man="1"/>
        <brk id="131" max="4" man="1"/>
      </rowBreaks>
      <pageMargins left="1" right="0.47" top="0.36" bottom="0.48" header="0.28000000000000003" footer="0.23"/>
      <pageSetup scale="90" orientation="portrait" r:id="rId27"/>
      <headerFooter alignWithMargins="0">
        <oddFooter>&amp;R&amp;"Book Antiqua,Bold"&amp;8 Page &amp;P of &amp;N</oddFooter>
      </headerFooter>
    </customSheetView>
    <customSheetView guid="{CFBF18EC-8277-4311-991B-395AF21BB33B}" scale="90" showPageBreaks="1" showGridLines="0" printArea="1" hiddenRows="1" hiddenColumns="1" view="pageBreakPreview" topLeftCell="A22">
      <selection activeCell="C22" sqref="C22"/>
      <rowBreaks count="10" manualBreakCount="10">
        <brk id="25" max="4" man="1"/>
        <brk id="44" max="4" man="1"/>
        <brk id="57" max="4" man="1"/>
        <brk id="77" max="4" man="1"/>
        <brk id="84" max="16383" man="1"/>
        <brk id="95" max="4" man="1"/>
        <brk id="111" max="4" man="1"/>
        <brk id="116" max="4" man="1"/>
        <brk id="124" max="4" man="1"/>
        <brk id="126" max="4" man="1"/>
      </rowBreaks>
      <pageMargins left="1" right="0.47" top="0.36" bottom="0.48" header="0.28000000000000003" footer="0.23"/>
      <pageSetup scale="90" orientation="portrait" r:id="rId28"/>
      <headerFooter alignWithMargins="0">
        <oddFooter>&amp;R&amp;"Book Antiqua,Bold"&amp;8 Page &amp;P of &amp;N</oddFooter>
      </headerFooter>
    </customSheetView>
    <customSheetView guid="{AA750348-930C-43DE-ADD0-8D60980F5013}" scale="90" showPageBreaks="1" showGridLines="0" printArea="1" hiddenRows="1" hiddenColumns="1" view="pageBreakPreview" topLeftCell="A22">
      <selection activeCell="C22" sqref="C22"/>
      <rowBreaks count="10" manualBreakCount="10">
        <brk id="25" max="4" man="1"/>
        <brk id="44" max="4" man="1"/>
        <brk id="57" max="4" man="1"/>
        <brk id="77" max="4" man="1"/>
        <brk id="84" max="16383" man="1"/>
        <brk id="95" max="4" man="1"/>
        <brk id="111" max="4" man="1"/>
        <brk id="116" max="4" man="1"/>
        <brk id="124" max="4" man="1"/>
        <brk id="126" max="4" man="1"/>
      </rowBreaks>
      <pageMargins left="1" right="0.47" top="0.36" bottom="0.48" header="0.28000000000000003" footer="0.23"/>
      <pageSetup scale="90" orientation="portrait" r:id="rId29"/>
      <headerFooter alignWithMargins="0">
        <oddFooter>&amp;R&amp;"Book Antiqua,Bold"&amp;8 Page &amp;P of &amp;N</oddFooter>
      </headerFooter>
    </customSheetView>
    <customSheetView guid="{14C32814-5A59-4863-9FB1-822FBB75D7D1}" scale="90" showPageBreaks="1" showGridLines="0" printArea="1" hiddenRows="1" hiddenColumns="1" view="pageBreakPreview" topLeftCell="A31">
      <selection activeCell="E46" sqref="E46:E47"/>
      <rowBreaks count="10" manualBreakCount="10">
        <brk id="25" max="4" man="1"/>
        <brk id="44" max="4" man="1"/>
        <brk id="57" max="4" man="1"/>
        <brk id="77" max="4" man="1"/>
        <brk id="84" max="16383" man="1"/>
        <brk id="95" max="4" man="1"/>
        <brk id="111" max="4" man="1"/>
        <brk id="116" max="4" man="1"/>
        <brk id="124" max="4" man="1"/>
        <brk id="126" max="4" man="1"/>
      </rowBreaks>
      <pageMargins left="1" right="0.47" top="0.36" bottom="0.48" header="0.28000000000000003" footer="0.23"/>
      <pageSetup scale="90" orientation="portrait" r:id="rId30"/>
      <headerFooter alignWithMargins="0">
        <oddFooter>&amp;R&amp;"Book Antiqua,Bold"&amp;8 Page &amp;P of &amp;N</oddFooter>
      </headerFooter>
    </customSheetView>
    <customSheetView guid="{1F125E51-1799-42D0-B41E-DC039BB17D59}" showPageBreaks="1" showGridLines="0" printArea="1" hiddenRows="1" hiddenColumns="1" view="pageBreakPreview" topLeftCell="A49">
      <selection activeCell="C30" sqref="C30"/>
      <rowBreaks count="6" manualBreakCount="6">
        <brk id="24" max="4" man="1"/>
        <brk id="25" max="4" man="1"/>
        <brk id="41" max="4" man="1"/>
        <brk id="56" max="4" man="1"/>
        <brk id="66" max="4" man="1"/>
        <brk id="72" max="4" man="1"/>
      </rowBreaks>
      <pageMargins left="1" right="0.47" top="0.36" bottom="0.48" header="0.28000000000000003" footer="0.23"/>
      <pageSetup scale="90" orientation="portrait" r:id="rId31"/>
      <headerFooter alignWithMargins="0">
        <oddFooter>&amp;R&amp;"Book Antiqua,Bold"&amp;8 Page &amp;P of &amp;N</oddFooter>
      </headerFooter>
    </customSheetView>
    <customSheetView guid="{77353208-2D17-4D2E-ADE3-4F168F350B73}" showPageBreaks="1" showGridLines="0" printArea="1" hiddenRows="1" hiddenColumns="1" view="pageBreakPreview" topLeftCell="A125">
      <selection activeCell="C130" sqref="C130"/>
      <rowBreaks count="11" manualBreakCount="11">
        <brk id="24" max="4" man="1"/>
        <brk id="39" max="4" man="1"/>
        <brk id="52" max="4" man="1"/>
        <brk id="67" max="4" man="1"/>
        <brk id="78" max="4" man="1"/>
        <brk id="91" max="4" man="1"/>
        <brk id="100" max="4" man="1"/>
        <brk id="105" max="4" man="1"/>
        <brk id="120" max="4" man="1"/>
        <brk id="128" max="4" man="1"/>
        <brk id="177" max="4" man="1"/>
      </rowBreaks>
      <pageMargins left="1" right="0.47" top="0.36" bottom="0.48" header="0.28000000000000003" footer="0.23"/>
      <pageSetup scale="88" orientation="portrait" r:id="rId32"/>
      <headerFooter alignWithMargins="0">
        <oddFooter>&amp;R&amp;"Book Antiqua,Bold"&amp;8 Page &amp;P of &amp;N</oddFooter>
      </headerFooter>
    </customSheetView>
    <customSheetView guid="{010B040B-83D1-42E5-9354-A9BE9113BDAC}" showPageBreaks="1" showGridLines="0" printArea="1" hiddenRows="1" hiddenColumns="1" view="pageBreakPreview" topLeftCell="A112">
      <selection activeCell="C110" sqref="C110"/>
      <rowBreaks count="2" manualBreakCount="2">
        <brk id="105" max="4" man="1"/>
        <brk id="128" max="4" man="1"/>
      </rowBreaks>
      <pageMargins left="1" right="0.47" top="0.36" bottom="0.48" header="0.28000000000000003" footer="0.23"/>
      <pageSetup scale="84" orientation="portrait" r:id="rId33"/>
      <headerFooter alignWithMargins="0">
        <oddFooter>&amp;R&amp;"Book Antiqua,Bold"&amp;8 Page &amp;P of &amp;N</oddFooter>
      </headerFooter>
    </customSheetView>
    <customSheetView guid="{FC200EB0-6614-47DB-96CE-7610471486D9}" showPageBreaks="1" showGridLines="0" printArea="1" hiddenRows="1" hiddenColumns="1" view="pageBreakPreview" topLeftCell="A98">
      <selection activeCell="C101" sqref="C101"/>
      <rowBreaks count="1" manualBreakCount="1">
        <brk id="126" max="4" man="1"/>
      </rowBreaks>
      <pageMargins left="1" right="0.47" top="0.36" bottom="0.48" header="0.28000000000000003" footer="0.23"/>
      <pageSetup scale="84" orientation="portrait" r:id="rId34"/>
      <headerFooter alignWithMargins="0">
        <oddFooter>&amp;R&amp;"Book Antiqua,Bold"&amp;8 Page &amp;P of &amp;N</oddFooter>
      </headerFooter>
    </customSheetView>
    <customSheetView guid="{35C772BD-8F05-4A18-BEC8-6AF744E22539}" scale="80" showPageBreaks="1" showGridLines="0" printArea="1" hiddenRows="1" hiddenColumns="1" view="pageBreakPreview">
      <selection activeCell="E114" sqref="E114"/>
      <rowBreaks count="1" manualBreakCount="1">
        <brk id="139" max="4" man="1"/>
      </rowBreaks>
      <pageMargins left="1" right="0.47" top="0.36" bottom="0.48" header="0.28000000000000003" footer="0.23"/>
      <pageSetup scale="84" orientation="portrait" r:id="rId35"/>
      <headerFooter alignWithMargins="0">
        <oddFooter>&amp;R&amp;"Book Antiqua,Bold"&amp;8 Page &amp;P of &amp;N</oddFooter>
      </headerFooter>
    </customSheetView>
    <customSheetView guid="{FADCBE67-C557-4BB1-9129-D4D2EFCC4742}" scale="130" showPageBreaks="1" showGridLines="0" printArea="1" hiddenRows="1" hiddenColumns="1" view="pageBreakPreview" topLeftCell="A35">
      <selection activeCell="C35" sqref="C35"/>
      <rowBreaks count="1" manualBreakCount="1">
        <brk id="147" max="4" man="1"/>
      </rowBreaks>
      <pageMargins left="1" right="0.47" top="0.36" bottom="0.48" header="0.28000000000000003" footer="0.23"/>
      <pageSetup scale="84" orientation="portrait" r:id="rId36"/>
      <headerFooter alignWithMargins="0">
        <oddFooter>&amp;R&amp;"Book Antiqua,Bold"&amp;8 Page &amp;P of &amp;N</oddFooter>
      </headerFooter>
    </customSheetView>
  </customSheetViews>
  <mergeCells count="45">
    <mergeCell ref="B12:C12"/>
    <mergeCell ref="A16:E16"/>
    <mergeCell ref="B19:E19"/>
    <mergeCell ref="A23:E23"/>
    <mergeCell ref="B29:E29"/>
    <mergeCell ref="A28:E28"/>
    <mergeCell ref="B24:E24"/>
    <mergeCell ref="A46:E46"/>
    <mergeCell ref="B48:E48"/>
    <mergeCell ref="B74:E74"/>
    <mergeCell ref="A3:E3"/>
    <mergeCell ref="A5:E5"/>
    <mergeCell ref="B10:C10"/>
    <mergeCell ref="B11:C11"/>
    <mergeCell ref="A8:C8"/>
    <mergeCell ref="B9:C9"/>
    <mergeCell ref="A53:E53"/>
    <mergeCell ref="A58:E58"/>
    <mergeCell ref="A63:E63"/>
    <mergeCell ref="A68:E68"/>
    <mergeCell ref="D35:E35"/>
    <mergeCell ref="A36:A37"/>
    <mergeCell ref="A73:E73"/>
    <mergeCell ref="A154:E154"/>
    <mergeCell ref="A119:E119"/>
    <mergeCell ref="B120:E120"/>
    <mergeCell ref="B121:E121"/>
    <mergeCell ref="A125:E125"/>
    <mergeCell ref="A152:E152"/>
    <mergeCell ref="A130:E130"/>
    <mergeCell ref="A135:E135"/>
    <mergeCell ref="B137:E137"/>
    <mergeCell ref="B138:E138"/>
    <mergeCell ref="A141:E141"/>
    <mergeCell ref="A146:E146"/>
    <mergeCell ref="B136:E136"/>
    <mergeCell ref="B80:E80"/>
    <mergeCell ref="A112:E112"/>
    <mergeCell ref="B96:E96"/>
    <mergeCell ref="A105:E105"/>
    <mergeCell ref="B81:E81"/>
    <mergeCell ref="A84:E84"/>
    <mergeCell ref="A89:E89"/>
    <mergeCell ref="A95:E95"/>
    <mergeCell ref="A99:E99"/>
  </mergeCells>
  <phoneticPr fontId="6" type="noConversion"/>
  <conditionalFormatting sqref="C124 C126:C127 C131:C132">
    <cfRule type="expression" dxfId="22" priority="38" stopIfTrue="1">
      <formula>$C$124=0</formula>
    </cfRule>
  </conditionalFormatting>
  <conditionalFormatting sqref="C129">
    <cfRule type="expression" dxfId="21" priority="37" stopIfTrue="1">
      <formula>$C$129=0</formula>
    </cfRule>
  </conditionalFormatting>
  <conditionalFormatting sqref="C134">
    <cfRule type="expression" dxfId="20" priority="36" stopIfTrue="1">
      <formula>$C$134=0</formula>
    </cfRule>
  </conditionalFormatting>
  <conditionalFormatting sqref="C140 C153">
    <cfRule type="expression" dxfId="19" priority="35" stopIfTrue="1">
      <formula>$C$156=0</formula>
    </cfRule>
  </conditionalFormatting>
  <conditionalFormatting sqref="C145">
    <cfRule type="expression" dxfId="18" priority="130" stopIfTrue="1">
      <formula>OR(#REF!=0,$C$153=0)</formula>
    </cfRule>
  </conditionalFormatting>
  <conditionalFormatting sqref="C151">
    <cfRule type="expression" dxfId="17" priority="131" stopIfTrue="1">
      <formula>OR(#REF!=0,$C$153=0,$C$154=0)</formula>
    </cfRule>
  </conditionalFormatting>
  <conditionalFormatting sqref="C98">
    <cfRule type="expression" dxfId="16" priority="21" stopIfTrue="1">
      <formula>#REF!=0</formula>
    </cfRule>
  </conditionalFormatting>
  <conditionalFormatting sqref="C104">
    <cfRule type="expression" dxfId="15" priority="20" stopIfTrue="1">
      <formula>OR(#REF!=0,#REF!=0)</formula>
    </cfRule>
  </conditionalFormatting>
  <conditionalFormatting sqref="C111">
    <cfRule type="expression" dxfId="14" priority="19" stopIfTrue="1">
      <formula>OR($C$98=0,$C$99=0,$C$100=0)</formula>
    </cfRule>
  </conditionalFormatting>
  <conditionalFormatting sqref="C103">
    <cfRule type="expression" dxfId="13" priority="18" stopIfTrue="1">
      <formula>#REF!=0</formula>
    </cfRule>
  </conditionalFormatting>
  <conditionalFormatting sqref="C110">
    <cfRule type="expression" dxfId="12" priority="17" stopIfTrue="1">
      <formula>#REF!=0</formula>
    </cfRule>
  </conditionalFormatting>
  <conditionalFormatting sqref="C62">
    <cfRule type="expression" dxfId="11" priority="11" stopIfTrue="1">
      <formula>$C$61=0</formula>
    </cfRule>
  </conditionalFormatting>
  <conditionalFormatting sqref="C32">
    <cfRule type="expression" dxfId="10" priority="1" stopIfTrue="1">
      <formula>OR($C$22=0,$C$23=0)</formula>
    </cfRule>
  </conditionalFormatting>
  <dataValidations count="19">
    <dataValidation type="list" allowBlank="1" showInputMessage="1" showErrorMessage="1" error="Enter between 0.51 and 0.57only" sqref="C20 C25" xr:uid="{00000000-0002-0000-1000-000000000000}">
      <formula1>"0.51,0.52,0.53,0.54,0.55,0.56,0.57"</formula1>
    </dataValidation>
    <dataValidation type="list" allowBlank="1" showInputMessage="1" showErrorMessage="1" error="Enter between 0.08 and 0.10 only" sqref="C21 C26" xr:uid="{00000000-0002-0000-1000-000001000000}">
      <formula1>"0.08,0.09,0.10"</formula1>
    </dataValidation>
    <dataValidation type="decimal" operator="equal" allowBlank="1" showInputMessage="1" showErrorMessage="1" prompt="ERROR" sqref="F21 F26 F37" xr:uid="{00000000-0002-0000-1000-000002000000}">
      <formula1>0.85</formula1>
    </dataValidation>
    <dataValidation type="list" allowBlank="1" showInputMessage="1" showErrorMessage="1" error="Enter between 0.18 to 0.22" sqref="C117 WVK4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C44" xr:uid="{00000000-0002-0000-1000-000004000000}">
      <formula1>"0.18,0.19,0.20,0.21,0.22"</formula1>
    </dataValidation>
    <dataValidation type="list" allowBlank="1" showInputMessage="1" showErrorMessage="1" error="Enter between 0.4 to 0.6" sqref="C116 C43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xr:uid="{00000000-0002-0000-1000-000005000000}">
      <formula1>"0.04,0.05,0.06"</formula1>
    </dataValidation>
    <dataValidation type="list" allowBlank="1" showInputMessage="1" showErrorMessage="1" error="Enter between 0.35 to 0.45" sqref="C115 C42 IY42 SU42 ACQ42 AMM42 AWI42 BGE42 BQA42 BZW42 CJS42 CTO42 DDK42 DNG42 DXC42 EGY42 EQU42 FAQ42 FKM42 FUI42 GEE42 GOA42 GXW42 HHS42 HRO42 IBK42 ILG42 IVC42 JEY42 JOU42 JYQ42 KIM42 KSI42 LCE42 LMA42 LVW42 MFS42 MPO42 MZK42 NJG42 NTC42 OCY42 OMU42 OWQ42 PGM42 PQI42 QAE42 QKA42 QTW42 RDS42 RNO42 RXK42 SHG42 SRC42 TAY42 TKU42 TUQ42 UEM42 UOI42 UYE42 VIA42 VRW42 WBS42 WLO42 WVK42" xr:uid="{00000000-0002-0000-1000-000006000000}">
      <formula1>"0.35,0.36,0.37,0.38,0.39,0.40,0.41,0.42,0.43,0.44,0.45"</formula1>
    </dataValidation>
    <dataValidation type="list" allowBlank="1" showInputMessage="1" showErrorMessage="1" error="Enter between 0.63 to 0.67" sqref="C123 C128 C133 IY66 IY51 SU51 ACQ51 AMM51 AWI51 BGE51 BQA51 BZW51 CJS51 CTO51 DDK51 DNG51 DXC51 EGY51 EQU51 FAQ51 FKM51 FUI51 GEE51 GOA51 GXW51 HHS51 HRO51 IBK51 ILG51 IVC51 JEY51 JOU51 JYQ51 KIM51 KSI51 LCE51 LMA51 LVW51 MFS51 MPO51 MZK51 NJG51 NTC51 OCY51 OMU51 OWQ51 PGM51 PQI51 QAE51 QKA51 QTW51 RDS51 RNO51 RXK51 SHG51 SRC51 TAY51 TKU51 TUQ51 UEM51 UOI51 UYE51 VIA51 VRW51 WBS51 WLO51 WVK51 SU66 ACQ66 AMM66 AWI66 BGE66 BQA66 BZW66 CJS66 CTO66 DDK66 DNG66 DXC66 EGY66 EQU66 FAQ66 FKM66 FUI66 GEE66 GOA66 GXW66 HHS66 HRO66 IBK66 ILG66 IVC66 JEY66 JOU66 JYQ66 KIM66 KSI66 LCE66 LMA66 LVW66 MFS66 MPO66 MZK66 NJG66 NTC66 OCY66 OMU66 OWQ66 PGM66 PQI66 QAE66 QKA66 QTW66 RDS66 RNO66 RXK66 SHG66 SRC66 TAY66 TKU66 TUQ66 UEM66 UOI66 UYE66 VIA66 VRW66 WBS66 WLO66 WVK66 C66 C51 C61 IY61 SU61 ACQ61 AMM61 AWI61 BGE61 BQA61 BZW61 CJS61 CTO61 DDK61 DNG61 DXC61 EGY61 EQU61 FAQ61 FKM61 FUI61 GEE61 GOA61 GXW61 HHS61 HRO61 IBK61 ILG61 IVC61 JEY61 JOU61 JYQ61 KIM61 KSI61 LCE61 LMA61 LVW61 MFS61 MPO61 MZK61 NJG61 NTC61 OCY61 OMU61 OWQ61 PGM61 PQI61 QAE61 QKA61 QTW61 RDS61 RNO61 RXK61 SHG61 SRC61 TAY61 TKU61 TUQ61 UEM61 UOI61 UYE61 VIA61 VRW61 WBS61 WLO61 WVK61 IY56 SU56 ACQ56 AMM56 AWI56 BGE56 BQA56 BZW56 CJS56 CTO56 DDK56 DNG56 DXC56 EGY56 EQU56 FAQ56 FKM56 FUI56 GEE56 GOA56 GXW56 HHS56 HRO56 IBK56 ILG56 IVC56 JEY56 JOU56 JYQ56 KIM56 KSI56 LCE56 LMA56 LVW56 MFS56 MPO56 MZK56 NJG56 NTC56 OCY56 OMU56 OWQ56 PGM56 PQI56 QAE56 QKA56 QTW56 RDS56 RNO56 RXK56 SHG56 SRC56 TAY56 TKU56 TUQ56 UEM56 UOI56 UYE56 VIA56 VRW56 WBS56 WLO56 WVK56 C56 IY71 SU71 ACQ71 AMM71 AWI71 BGE71 BQA71 BZW71 CJS71 CTO71 DDK71 DNG71 DXC71 EGY71 EQU71 FAQ71 FKM71 FUI71 GEE71 GOA71 GXW71 HHS71 HRO71 IBK71 ILG71 IVC71 JEY71 JOU71 JYQ71 KIM71 KSI71 LCE71 LMA71 LVW71 MFS71 MPO71 MZK71 NJG71 NTC71 OCY71 OMU71 OWQ71 PGM71 PQI71 QAE71 QKA71 QTW71 RDS71 RNO71 RXK71 SHG71 SRC71 TAY71 TKU71 TUQ71 UEM71 UOI71 UYE71 VIA71 VRW71 WBS71 WLO71 WVK71 C71 ACQ76:ACQ77 AMM76:AMM77 AWI76:AWI77 BGE76:BGE77 BQA76:BQA77 BZW76:BZW77 CJS76:CJS77 CTO76:CTO77 DDK76:DDK77 DNG76:DNG77 DXC76:DXC77 EGY76:EGY77 EQU76:EQU77 FAQ76:FAQ77 FKM76:FKM77 FUI76:FUI77 GEE76:GEE77 GOA76:GOA77 GXW76:GXW77 HHS76:HHS77 HRO76:HRO77 IBK76:IBK77 ILG76:ILG77 IVC76:IVC77 JEY76:JEY77 JOU76:JOU77 JYQ76:JYQ77 KIM76:KIM77 KSI76:KSI77 LCE76:LCE77 LMA76:LMA77 LVW76:LVW77 MFS76:MFS77 MPO76:MPO77 MZK76:MZK77 NJG76:NJG77 NTC76:NTC77 OCY76:OCY77 OMU76:OMU77 OWQ76:OWQ77 PGM76:PGM77 PQI76:PQI77 QAE76:QAE77 QKA76:QKA77 QTW76:QTW77 RDS76:RDS77 RNO76:RNO77 RXK76:RXK77 SHG76:SHG77 SRC76:SRC77 TAY76:TAY77 TKU76:TKU77 TUQ76:TUQ77 UEM76:UEM77 UOI76:UOI77 UYE76:UYE77 VIA76:VIA77 VRW76:VRW77 WBS76:WBS77 WLO76:WLO77 WVK76:WVK77 SU76:SU77 IY76:IY77" xr:uid="{00000000-0002-0000-1000-000007000000}">
      <formula1>"0.63,0.64,0.65,0.66,0.67"</formula1>
    </dataValidation>
    <dataValidation type="list" allowBlank="1" showInputMessage="1" showErrorMessage="1" error="Enter between 0.20 to 0.24" sqref="C139 C97 WVK82 IY82 SU82 ACQ82 AMM82 AWI82 BGE82 BQA82 BZW82 CJS82 CTO82 DDK82 DNG82 DXC82 EGY82 EQU82 FAQ82 FKM82 FUI82 GEE82 GOA82 GXW82 HHS82 HRO82 IBK82 ILG82 IVC82 JEY82 JOU82 JYQ82 KIM82 KSI82 LCE82 LMA82 LVW82 MFS82 MPO82 MZK82 NJG82 NTC82 OCY82 OMU82 OWQ82 PGM82 PQI82 QAE82 QKA82 QTW82 RDS82 RNO82 RXK82 SHG82 SRC82 TAY82 TKU82 TUQ82 UEM82 UOI82 UYE82 VIA82 VRW82 WBS82 WLO82 C82" xr:uid="{00000000-0002-0000-1000-000008000000}">
      <formula1>"0.20,0.21,0.22,0.23,0.24"</formula1>
    </dataValidation>
    <dataValidation type="list" allowBlank="1" showInputMessage="1" showErrorMessage="1" error="Enter between 0.09 to 0.11" sqref="C143 C149 C101 C108 C86 IY86 SU86 ACQ86 AMM86 AWI86 BGE86 BQA86 BZW86 CJS86 CTO86 DDK86 DNG86 DXC86 EGY86 EQU86 FAQ86 FKM86 FUI86 GEE86 GOA86 GXW86 HHS86 HRO86 IBK86 ILG86 IVC86 JEY86 JOU86 JYQ86 KIM86 KSI86 LCE86 LMA86 LVW86 MFS86 MPO86 MZK86 NJG86 NTC86 OCY86 OMU86 OWQ86 PGM86 PQI86 QAE86 QKA86 QTW86 RDS86 RNO86 RXK86 SHG86 SRC86 TAY86 TKU86 TUQ86 UEM86 UOI86 UYE86 VIA86 VRW86 WBS86 WLO86 WVK86 C92 IY92 SU92 ACQ92 AMM92 AWI92 BGE92 BQA92 BZW92 CJS92 CTO92 DDK92 DNG92 DXC92 EGY92 EQU92 FAQ92 FKM92 FUI92 GEE92 GOA92 GXW92 HHS92 HRO92 IBK92 ILG92 IVC92 JEY92 JOU92 JYQ92 KIM92 KSI92 LCE92 LMA92 LVW92 MFS92 MPO92 MZK92 NJG92 NTC92 OCY92 OMU92 OWQ92 PGM92 PQI92 QAE92 QKA92 QTW92 RDS92 RNO92 RXK92 SHG92 SRC92 TAY92 TKU92 TUQ92 UEM92 UOI92 UYE92 VIA92 VRW92 WBS92 WLO92 WVK92" xr:uid="{00000000-0002-0000-1000-000009000000}">
      <formula1>"0.09,0.10,0.11"</formula1>
    </dataValidation>
    <dataValidation type="list" allowBlank="1" showInputMessage="1" showErrorMessage="1" error="Enter between 0.04 to 0.06" sqref="C144 C102 WVK87 IY87 SU87 ACQ87 AMM87 AWI87 BGE87 BQA87 BZW87 CJS87 CTO87 DDK87 DNG87 DXC87 EGY87 EQU87 FAQ87 FKM87 FUI87 GEE87 GOA87 GXW87 HHS87 HRO87 IBK87 ILG87 IVC87 JEY87 JOU87 JYQ87 KIM87 KSI87 LCE87 LMA87 LVW87 MFS87 MPO87 MZK87 NJG87 NTC87 OCY87 OMU87 OWQ87 PGM87 PQI87 QAE87 QKA87 QTW87 RDS87 RNO87 RXK87 SHG87 SRC87 TAY87 TKU87 TUQ87 UEM87 UOI87 UYE87 VIA87 VRW87 WBS87 WLO87 C87" xr:uid="{00000000-0002-0000-1000-00000A000000}">
      <formula1>"0.04,0.05,0.06"</formula1>
    </dataValidation>
    <dataValidation type="list" allowBlank="1" showInputMessage="1" showErrorMessage="1" error="Enter between 0.25 to 0.35" sqref="C150 C109 WVK93 IY93 SU93 ACQ93 AMM93 AWI93 BGE93 BQA93 BZW93 CJS93 CTO93 DDK93 DNG93 DXC93 EGY93 EQU93 FAQ93 FKM93 FUI93 GEE93 GOA93 GXW93 HHS93 HRO93 IBK93 ILG93 IVC93 JEY93 JOU93 JYQ93 KIM93 KSI93 LCE93 LMA93 LVW93 MFS93 MPO93 MZK93 NJG93 NTC93 OCY93 OMU93 OWQ93 PGM93 PQI93 QAE93 QKA93 QTW93 RDS93 RNO93 RXK93 SHG93 SRC93 TAY93 TKU93 TUQ93 UEM93 UOI93 UYE93 VIA93 VRW93 WBS93 WLO93 C93" xr:uid="{00000000-0002-0000-1000-00000B000000}">
      <formula1>"0.25,0.26,0.27,0.28,0.29,0.30,0.31,0.32,0.33,0.34,0.35"</formula1>
    </dataValidation>
    <dataValidation type="list" allowBlank="1" showInputMessage="1" showErrorMessage="1" error="Enter between 01.8 and 0.22" sqref="C148 C107 C91 IY91 SU91 ACQ91 AMM91 AWI91 BGE91 BQA91 BZW91 CJS91 CTO91 DDK91 DNG91 DXC91 EGY91 EQU91 FAQ91 FKM91 FUI91 GEE91 GOA91 GXW91 HHS91 HRO91 IBK91 ILG91 IVC91 JEY91 JOU91 JYQ91 KIM91 KSI91 LCE91 LMA91 LVW91 MFS91 MPO91 MZK91 NJG91 NTC91 OCY91 OMU91 OWQ91 PGM91 PQI91 QAE91 QKA91 QTW91 RDS91 RNO91 RXK91 SHG91 SRC91 TAY91 TKU91 TUQ91 UEM91 UOI91 UYE91 VIA91 VRW91 WBS91 WLO91 WVK91" xr:uid="{00000000-0002-0000-1000-00000C000000}">
      <formula1>"0.18,0.19,0.20,0.21,0.22"</formula1>
    </dataValidation>
    <dataValidation type="list" allowBlank="1" showInputMessage="1" showErrorMessage="1" error="Enter between 0.08 and 0.10 only" sqref="C22 C27" xr:uid="{4A3D011E-B81E-4E10-B2B7-8321CCF18C57}">
      <formula1>"0.20,0.21,0.22,0.23,0.24"</formula1>
    </dataValidation>
    <dataValidation type="list" allowBlank="1" showInputMessage="1" showErrorMessage="1" error="Enter between 0.18 to 0.22" sqref="C45" xr:uid="{6BB45022-218A-4410-B18D-F9D38E66A27D}">
      <formula1>"0.13,0.14,0.15,0.16,0.17"</formula1>
    </dataValidation>
    <dataValidation type="list" allowBlank="1" showInputMessage="1" showErrorMessage="1" error="Enter between 0.63 to 0.67" sqref="C52 C57 C67 C72" xr:uid="{5789D54B-3A33-41D3-AC0C-2D54047519FF}">
      <formula1>"0.13,0.14,0.15,0.16,0.17"</formula1>
    </dataValidation>
    <dataValidation type="list" allowBlank="1" showInputMessage="1" showErrorMessage="1" error="Enter between 0.20 to 0.24" sqref="C83" xr:uid="{45A2E17E-14FB-4CF0-A17D-ABE4B430C23A}">
      <formula1>"0.56,0.57,0.58,0.59,0.60"</formula1>
    </dataValidation>
    <dataValidation type="list" allowBlank="1" showInputMessage="1" showErrorMessage="1" error="Enter between 0.04 to 0.06" sqref="C88" xr:uid="{9ED00573-B5DD-4AFA-B649-DFD131C96635}">
      <formula1>"0.63,0.64,0.65,0.66,0.67"</formula1>
    </dataValidation>
    <dataValidation type="list" allowBlank="1" showInputMessage="1" showErrorMessage="1" error="Enter between 0.25 to 0.35" sqref="C94" xr:uid="{7511CC97-BD6A-4B7E-8D70-647B65EE29C9}">
      <formula1>"0.18,0.19,0.20,0.21,0.22"</formula1>
    </dataValidation>
    <dataValidation type="list" allowBlank="1" showInputMessage="1" showErrorMessage="1" sqref="C35" xr:uid="{95E70801-44EF-4146-A7E0-E3981CC2EC92}">
      <formula1>"OPTION-A, OPTION-B"</formula1>
    </dataValidation>
  </dataValidations>
  <pageMargins left="1" right="0.47" top="0.36" bottom="0.48" header="0.28000000000000003" footer="0.23"/>
  <pageSetup scale="84" orientation="portrait" r:id="rId37"/>
  <headerFooter alignWithMargins="0">
    <oddFooter>&amp;R&amp;"Book Antiqua,Bold"&amp;8 Page &amp;P of &amp;N</oddFooter>
  </headerFooter>
  <rowBreaks count="1" manualBreakCount="1">
    <brk id="107" max="4" man="1"/>
  </rowBreaks>
  <drawing r:id="rId3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indexed="39"/>
  </sheetPr>
  <dimension ref="A1:I39"/>
  <sheetViews>
    <sheetView showGridLines="0" view="pageBreakPreview" zoomScaleNormal="100" zoomScaleSheetLayoutView="100" workbookViewId="0">
      <selection activeCell="A5" sqref="A5:E5"/>
    </sheetView>
  </sheetViews>
  <sheetFormatPr defaultColWidth="9.140625" defaultRowHeight="16.5"/>
  <cols>
    <col min="1" max="1" width="12.140625" style="30" customWidth="1"/>
    <col min="2" max="2" width="20.5703125" style="30" customWidth="1"/>
    <col min="3" max="3" width="11.42578125" style="30" customWidth="1"/>
    <col min="4" max="4" width="11.7109375" style="30" customWidth="1"/>
    <col min="5" max="5" width="39.28515625" style="30" customWidth="1"/>
    <col min="6" max="8" width="9.140625" style="25"/>
    <col min="9" max="16384" width="9.140625" style="26"/>
  </cols>
  <sheetData>
    <row r="1" spans="1:9">
      <c r="A1" s="22" t="str">
        <f>Basic!A3&amp;Basic!B3</f>
        <v>Specification No. :CC/NT/W-TW/DOM/A04/25/06315</v>
      </c>
      <c r="B1" s="23"/>
      <c r="C1" s="23"/>
      <c r="D1" s="23"/>
      <c r="E1" s="24" t="str">
        <f>"Attachment-13 "</f>
        <v xml:space="preserve">Attachment-13 </v>
      </c>
    </row>
    <row r="3" spans="1:9" ht="107.25" customHeight="1">
      <c r="A3" s="758" t="str">
        <f>'Attach 3(JV)'!A3</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27"/>
      <c r="G3" s="28"/>
      <c r="H3" s="27"/>
    </row>
    <row r="4" spans="1:9" ht="20.100000000000001" customHeight="1">
      <c r="A4" s="29"/>
      <c r="H4" s="31"/>
      <c r="I4" s="10"/>
    </row>
    <row r="5" spans="1:9" ht="20.100000000000001" customHeight="1">
      <c r="A5" s="759" t="s">
        <v>0</v>
      </c>
      <c r="B5" s="759"/>
      <c r="C5" s="759"/>
      <c r="D5" s="759"/>
      <c r="E5" s="759"/>
      <c r="F5" s="32"/>
      <c r="H5" s="31"/>
      <c r="I5" s="10"/>
    </row>
    <row r="6" spans="1:9" ht="20.100000000000001" customHeight="1">
      <c r="A6" s="33"/>
      <c r="H6" s="31"/>
      <c r="I6" s="10"/>
    </row>
    <row r="7" spans="1:9" ht="20.100000000000001" customHeight="1">
      <c r="A7" s="34" t="str">
        <f>'Attach 3(JV)'!A7</f>
        <v>Bidder’s Name and Address :</v>
      </c>
      <c r="E7" s="14" t="str">
        <f>'Attach 3(JV)'!E7</f>
        <v>To:</v>
      </c>
      <c r="H7" s="31"/>
      <c r="I7" s="10"/>
    </row>
    <row r="8" spans="1:9" ht="36" customHeight="1">
      <c r="A8" s="757" t="str">
        <f>'Attach 3(JV)'!A8</f>
        <v/>
      </c>
      <c r="B8" s="757"/>
      <c r="C8" s="757"/>
      <c r="D8" s="757"/>
      <c r="E8" s="11" t="str">
        <f>'Attach 3(JV)'!E8</f>
        <v>Contract Services</v>
      </c>
      <c r="H8" s="31"/>
      <c r="I8" s="10"/>
    </row>
    <row r="9" spans="1:9" ht="20.100000000000001" customHeight="1">
      <c r="A9" s="12" t="s">
        <v>356</v>
      </c>
      <c r="B9" s="761" t="str">
        <f>'Attach 3(JV)'!B9</f>
        <v/>
      </c>
      <c r="C9" s="761"/>
      <c r="D9" s="761"/>
      <c r="E9" s="11" t="str">
        <f>'Attach 3(JV)'!E9</f>
        <v>Power Grid Corporation of India Ltd.,</v>
      </c>
      <c r="H9" s="31"/>
      <c r="I9" s="10"/>
    </row>
    <row r="10" spans="1:9" ht="20.100000000000001" customHeight="1">
      <c r="A10" s="12" t="s">
        <v>358</v>
      </c>
      <c r="B10" s="761" t="str">
        <f>'Attach 3(JV)'!B10</f>
        <v/>
      </c>
      <c r="C10" s="761"/>
      <c r="D10" s="761"/>
      <c r="E10" s="11" t="str">
        <f>'Attach 3(JV)'!E10</f>
        <v>"Saudamini", Plot No. 2, Sector 29</v>
      </c>
      <c r="H10" s="31"/>
      <c r="I10" s="10"/>
    </row>
    <row r="11" spans="1:9" ht="20.100000000000001" customHeight="1">
      <c r="B11" s="761" t="str">
        <f>'Attach 3(JV)'!B11</f>
        <v/>
      </c>
      <c r="C11" s="761"/>
      <c r="D11" s="761"/>
      <c r="E11" s="11" t="str">
        <f>'Attach 3(JV)'!E11</f>
        <v>Gurgaon (Haryana) - 122001</v>
      </c>
      <c r="G11" s="66" t="s">
        <v>468</v>
      </c>
    </row>
    <row r="12" spans="1:9" ht="20.100000000000001" customHeight="1">
      <c r="A12" s="33"/>
      <c r="B12" s="761" t="str">
        <f>'Attach 3(JV)'!B12</f>
        <v/>
      </c>
      <c r="C12" s="761"/>
      <c r="D12" s="761"/>
      <c r="E12" s="11"/>
    </row>
    <row r="13" spans="1:9" ht="20.100000000000001" customHeight="1">
      <c r="A13" s="33"/>
      <c r="B13" s="143"/>
      <c r="C13" s="143"/>
      <c r="D13" s="143"/>
      <c r="E13" s="26"/>
    </row>
    <row r="14" spans="1:9" ht="20.100000000000001" customHeight="1">
      <c r="A14" s="30" t="s">
        <v>350</v>
      </c>
    </row>
    <row r="15" spans="1:9" ht="20.100000000000001" customHeight="1">
      <c r="A15" s="33"/>
    </row>
    <row r="16" spans="1:9" ht="45" customHeight="1">
      <c r="A16" s="760" t="s">
        <v>1</v>
      </c>
      <c r="B16" s="760"/>
      <c r="C16" s="760"/>
      <c r="D16" s="760"/>
      <c r="E16" s="760"/>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7" t="str">
        <f>'Attach 3(JV)'!B24</f>
        <v/>
      </c>
      <c r="C24" s="40"/>
      <c r="D24" s="38" t="s">
        <v>4</v>
      </c>
      <c r="E24" s="272" t="str">
        <f>'Attach 3(JV)'!E24</f>
        <v/>
      </c>
    </row>
    <row r="25" spans="1:5" ht="33" customHeight="1">
      <c r="A25" s="37" t="s">
        <v>7</v>
      </c>
      <c r="B25" s="272" t="str">
        <f>'Attach 3(JV)'!B25</f>
        <v/>
      </c>
      <c r="C25" s="40"/>
      <c r="D25" s="38" t="s">
        <v>5</v>
      </c>
      <c r="E25" s="272"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algorithmName="SHA-512" hashValue="PfBPEbMTyROrQ6mb9WqoeHbmdklGyNtU/2Rnlaon2yuEr6EGdb7SdmLfjVewH/GVWM94exH2n+cUhRh2V/uVhg==" saltValue="TZolXCyECcoS/57UK0GokA==" spinCount="100000" sheet="1" formatColumns="0" formatRows="0" selectLockedCells="1"/>
  <customSheetViews>
    <customSheetView guid="{7518E083-431A-45D0-A3DD-DF0866826B90}" showPageBreaks="1" showGridLines="0" printArea="1" view="pageBreakPreview">
      <selection activeCell="A5" sqref="A5:E5"/>
      <pageMargins left="0.75" right="0.63" top="0.57999999999999996" bottom="0.6" header="0.34" footer="0.35"/>
      <pageSetup orientation="portrait" r:id="rId1"/>
      <headerFooter alignWithMargins="0">
        <oddFooter>&amp;R&amp;"Book Antiqua,Bold"&amp;8 Page &amp;P of &amp;N</oddFooter>
      </headerFooter>
    </customSheetView>
    <customSheetView guid="{CD28740F-9825-447C-B887-B18F0232D126}" showPageBreaks="1" showGridLines="0" printArea="1" view="pageBreakPreview">
      <selection activeCell="A5" sqref="A5:E5"/>
      <pageMargins left="0.75" right="0.63" top="0.57999999999999996" bottom="0.6" header="0.34" footer="0.35"/>
      <pageSetup orientation="portrait" r:id="rId2"/>
      <headerFooter alignWithMargins="0">
        <oddFooter>&amp;R&amp;"Book Antiqua,Bold"&amp;8 Page &amp;P of &amp;N</oddFooter>
      </headerFooter>
    </customSheetView>
    <customSheetView guid="{012A8702-091E-4FD1-8E26-12B65B8B3B8C}" showPageBreaks="1" showGridLines="0" printArea="1" view="pageBreakPreview">
      <selection activeCell="A16" sqref="A16:E16"/>
      <pageMargins left="0.75" right="0.63" top="0.57999999999999996" bottom="0.6" header="0.34" footer="0.35"/>
      <pageSetup orientation="portrait" r:id="rId3"/>
      <headerFooter alignWithMargins="0">
        <oddFooter>&amp;R&amp;"Book Antiqua,Bold"&amp;8 Page &amp;P of &amp;N</oddFooter>
      </headerFooter>
    </customSheetView>
    <customSheetView guid="{0D490C87-B003-4943-9825-ACE0B8E7CC06}" showPageBreaks="1" showGridLines="0" printArea="1" view="pageBreakPreview">
      <selection activeCell="A16" sqref="A16:E16"/>
      <pageMargins left="0.75" right="0.63" top="0.57999999999999996" bottom="0.6" header="0.34" footer="0.35"/>
      <pageSetup orientation="portrait" r:id="rId4"/>
      <headerFooter alignWithMargins="0">
        <oddFooter>&amp;R&amp;"Book Antiqua,Bold"&amp;8 Page &amp;P of &amp;N</oddFooter>
      </headerFooter>
    </customSheetView>
    <customSheetView guid="{4D67A8FB-66CE-4EFD-8932-C754BE25ED43}" showPageBreaks="1" showGridLines="0" printArea="1" view="pageBreakPreview">
      <selection activeCell="A2" sqref="A2"/>
      <pageMargins left="0.75" right="0.63" top="0.57999999999999996" bottom="0.6" header="0.34" footer="0.35"/>
      <pageSetup orientation="portrait" r:id="rId5"/>
      <headerFooter alignWithMargins="0">
        <oddFooter>&amp;R&amp;"Book Antiqua,Bold"&amp;8 Page &amp;P of &amp;N</oddFooter>
      </headerFooter>
    </customSheetView>
    <customSheetView guid="{B07CB001-8FAF-40AD-8AD5-A65A64B33B35}" showPageBreaks="1" showGridLines="0" printArea="1" view="pageBreakPreview">
      <selection activeCell="A2" sqref="A2"/>
      <pageMargins left="0.75" right="0.63" top="0.57999999999999996" bottom="0.6" header="0.34" footer="0.35"/>
      <pageSetup orientation="portrait" r:id="rId6"/>
      <headerFooter alignWithMargins="0">
        <oddFooter>&amp;R&amp;"Book Antiqua,Bold"&amp;8 Page &amp;P of &amp;N</oddFooter>
      </headerFooter>
    </customSheetView>
    <customSheetView guid="{8CF338B0-8CA3-4AF4-816D-CB7A6D8E33BC}" showPageBreaks="1" showGridLines="0" printArea="1" view="pageBreakPreview" topLeftCell="A7">
      <selection activeCell="I14" sqref="I14"/>
      <pageMargins left="0.75" right="0.63" top="0.57999999999999996" bottom="0.6" header="0.34" footer="0.35"/>
      <pageSetup orientation="portrait" r:id="rId7"/>
      <headerFooter alignWithMargins="0">
        <oddFooter>&amp;R&amp;"Book Antiqua,Bold"&amp;8 Page &amp;P of &amp;N</oddFooter>
      </headerFooter>
    </customSheetView>
    <customSheetView guid="{D05C69EC-C4A6-4AED-AFBA-A3044FD4B3FB}" showPageBreaks="1" showGridLines="0" printArea="1" view="pageBreakPreview" topLeftCell="A16">
      <selection activeCell="I14" sqref="I14"/>
      <pageMargins left="0.75" right="0.63" top="0.57999999999999996" bottom="0.6" header="0.34" footer="0.35"/>
      <pageSetup orientation="portrait" r:id="rId8"/>
      <headerFooter alignWithMargins="0">
        <oddFooter>&amp;R&amp;"Book Antiqua,Bold"&amp;8 Page &amp;P of &amp;N</oddFooter>
      </headerFooter>
    </customSheetView>
    <customSheetView guid="{BE615921-12B2-47E1-81BB-292B559B4C46}" showPageBreaks="1" showGridLines="0" printArea="1" view="pageBreakPreview" topLeftCell="A7">
      <selection activeCell="A3" sqref="A3:E3"/>
      <pageMargins left="0.75" right="0.63" top="0.57999999999999996" bottom="0.6" header="0.34" footer="0.35"/>
      <pageSetup orientation="portrait" r:id="rId9"/>
      <headerFooter alignWithMargins="0">
        <oddFooter>&amp;R&amp;"Book Antiqua,Bold"&amp;8 Page &amp;P of &amp;N</oddFooter>
      </headerFooter>
    </customSheetView>
    <customSheetView guid="{13A93EBF-985A-49FD-9FE0-DC75D238EC8C}" showPageBreaks="1" showGridLines="0" printArea="1" view="pageBreakPreview" topLeftCell="A7">
      <selection activeCell="A3" sqref="A3:E3"/>
      <pageMargins left="0.75" right="0.63" top="0.57999999999999996" bottom="0.6" header="0.34" footer="0.35"/>
      <pageSetup orientation="portrait" r:id="rId10"/>
      <headerFooter alignWithMargins="0">
        <oddFooter>&amp;R&amp;"Book Antiqua,Bold"&amp;8 Page &amp;P of &amp;N</oddFooter>
      </headerFooter>
    </customSheetView>
    <customSheetView guid="{1E2D7167-D6B7-4690-9A83-BF768C4223A4}" showPageBreaks="1" showGridLines="0" printArea="1" view="pageBreakPreview" topLeftCell="A4">
      <selection activeCell="B75" sqref="B75:C75"/>
      <pageMargins left="0.75" right="0.63" top="0.57999999999999996" bottom="0.6" header="0.34" footer="0.35"/>
      <pageSetup orientation="portrait" r:id="rId11"/>
      <headerFooter alignWithMargins="0">
        <oddFooter>&amp;R&amp;"Book Antiqua,Bold"&amp;8 Page &amp;P of &amp;N</oddFooter>
      </headerFooter>
    </customSheetView>
    <customSheetView guid="{7A88FC7A-7690-48AB-B789-172043AFADC8}" showPageBreaks="1" showGridLines="0" printArea="1" view="pageBreakPreview">
      <selection activeCell="B75" sqref="B75:C75"/>
      <pageMargins left="0.75" right="0.63" top="0.57999999999999996" bottom="0.6" header="0.34" footer="0.35"/>
      <pageSetup orientation="portrait" r:id="rId12"/>
      <headerFooter alignWithMargins="0">
        <oddFooter>&amp;R&amp;"Book Antiqua,Bold"&amp;8 Page &amp;P of &amp;N</oddFooter>
      </headerFooter>
    </customSheetView>
    <customSheetView guid="{CB7CD015-9A92-451A-BEF4-2BC98E3768DD}" showPageBreaks="1" showGridLines="0" printArea="1" view="pageBreakPreview" topLeftCell="A4">
      <pageMargins left="0.75" right="0.63" top="0.57999999999999996" bottom="0.6" header="0.34" footer="0.35"/>
      <pageSetup orientation="portrait" r:id="rId13"/>
      <headerFooter alignWithMargins="0">
        <oddFooter>&amp;R&amp;"Book Antiqua,Bold"&amp;8 Page &amp;P of &amp;N</oddFooter>
      </headerFooter>
    </customSheetView>
    <customSheetView guid="{44C1C443-3199-4288-884A-D16AF7B2CD69}" showPageBreaks="1" showGridLines="0" printArea="1" view="pageBreakPreview" topLeftCell="A4">
      <pageMargins left="0.75" right="0.63" top="0.57999999999999996" bottom="0.6" header="0.34" footer="0.35"/>
      <pageSetup orientation="portrait" r:id="rId14"/>
      <headerFooter alignWithMargins="0">
        <oddFooter>&amp;R&amp;"Book Antiqua,Bold"&amp;8 Page &amp;P of &amp;N</oddFooter>
      </headerFooter>
    </customSheetView>
    <customSheetView guid="{82E8A0F5-0020-4355-95CF-28601763A783}" showPageBreaks="1" showGridLines="0" printArea="1" view="pageBreakPreview">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6"/>
      <headerFooter alignWithMargins="0">
        <oddFooter>&amp;R&amp;"Book Antiqua,Bold"&amp;8 Page &amp;P of &amp;N</oddFooter>
      </headerFooter>
    </customSheetView>
    <customSheetView guid="{82C64B11-1F50-45B5-B7BB-9F1DC733C833}" showPageBreaks="1" showGridLines="0" printArea="1" view="pageBreakPreview" topLeftCell="A13">
      <selection activeCell="B75" sqref="B75:C75"/>
      <pageMargins left="0.75" right="0.63" top="0.57999999999999996" bottom="0.6" header="0.34" footer="0.35"/>
      <pageSetup orientation="portrait" r:id="rId27"/>
      <headerFooter alignWithMargins="0">
        <oddFooter>&amp;R&amp;"Book Antiqua,Bold"&amp;8 Page &amp;P of &amp;N</oddFooter>
      </headerFooter>
    </customSheetView>
    <customSheetView guid="{CFBF18EC-8277-4311-991B-395AF21BB33B}" showPageBreaks="1" showGridLines="0" printArea="1" view="pageBreakPreview" topLeftCell="A4">
      <selection activeCell="B75" sqref="B75:C75"/>
      <pageMargins left="0.75" right="0.63" top="0.57999999999999996" bottom="0.6" header="0.34" footer="0.35"/>
      <pageSetup orientation="portrait" r:id="rId28"/>
      <headerFooter alignWithMargins="0">
        <oddFooter>&amp;R&amp;"Book Antiqua,Bold"&amp;8 Page &amp;P of &amp;N</oddFooter>
      </headerFooter>
    </customSheetView>
    <customSheetView guid="{AA750348-930C-43DE-ADD0-8D60980F5013}" showPageBreaks="1" showGridLines="0" printArea="1" view="pageBreakPreview" topLeftCell="A4">
      <selection activeCell="B75" sqref="B75:C75"/>
      <pageMargins left="0.75" right="0.63" top="0.57999999999999996" bottom="0.6" header="0.34" footer="0.35"/>
      <pageSetup orientation="portrait" r:id="rId29"/>
      <headerFooter alignWithMargins="0">
        <oddFooter>&amp;R&amp;"Book Antiqua,Bold"&amp;8 Page &amp;P of &amp;N</oddFooter>
      </headerFooter>
    </customSheetView>
    <customSheetView guid="{14C32814-5A59-4863-9FB1-822FBB75D7D1}" showPageBreaks="1" showGridLines="0" printArea="1" view="pageBreakPreview">
      <selection activeCell="B75" sqref="B75:C75"/>
      <pageMargins left="0.75" right="0.63" top="0.57999999999999996" bottom="0.6" header="0.34" footer="0.35"/>
      <pageSetup orientation="portrait" r:id="rId30"/>
      <headerFooter alignWithMargins="0">
        <oddFooter>&amp;R&amp;"Book Antiqua,Bold"&amp;8 Page &amp;P of &amp;N</oddFooter>
      </headerFooter>
    </customSheetView>
    <customSheetView guid="{1F125E51-1799-42D0-B41E-DC039BB17D59}" showPageBreaks="1" showGridLines="0" printArea="1" view="pageBreakPreview">
      <selection activeCell="I14" sqref="I14"/>
      <pageMargins left="0.75" right="0.63" top="0.57999999999999996" bottom="0.6" header="0.34" footer="0.35"/>
      <pageSetup orientation="portrait" r:id="rId31"/>
      <headerFooter alignWithMargins="0">
        <oddFooter>&amp;R&amp;"Book Antiqua,Bold"&amp;8 Page &amp;P of &amp;N</oddFooter>
      </headerFooter>
    </customSheetView>
    <customSheetView guid="{77353208-2D17-4D2E-ADE3-4F168F350B73}" showPageBreaks="1" showGridLines="0" printArea="1" view="pageBreakPreview">
      <selection activeCell="A2" sqref="A2"/>
      <pageMargins left="0.75" right="0.63" top="0.57999999999999996" bottom="0.6" header="0.34" footer="0.35"/>
      <pageSetup orientation="portrait" r:id="rId32"/>
      <headerFooter alignWithMargins="0">
        <oddFooter>&amp;R&amp;"Book Antiqua,Bold"&amp;8 Page &amp;P of &amp;N</oddFooter>
      </headerFooter>
    </customSheetView>
    <customSheetView guid="{010B040B-83D1-42E5-9354-A9BE9113BDAC}" showPageBreaks="1" showGridLines="0" printArea="1" view="pageBreakPreview">
      <selection activeCell="A16" sqref="A16:E16"/>
      <pageMargins left="0.75" right="0.63" top="0.57999999999999996" bottom="0.6" header="0.34" footer="0.35"/>
      <pageSetup orientation="portrait" r:id="rId33"/>
      <headerFooter alignWithMargins="0">
        <oddFooter>&amp;R&amp;"Book Antiqua,Bold"&amp;8 Page &amp;P of &amp;N</oddFooter>
      </headerFooter>
    </customSheetView>
    <customSheetView guid="{FC200EB0-6614-47DB-96CE-7610471486D9}" showPageBreaks="1" showGridLines="0" printArea="1" view="pageBreakPreview">
      <selection activeCell="A16" sqref="A16:E16"/>
      <pageMargins left="0.75" right="0.63" top="0.57999999999999996" bottom="0.6" header="0.34" footer="0.35"/>
      <pageSetup orientation="portrait" r:id="rId34"/>
      <headerFooter alignWithMargins="0">
        <oddFooter>&amp;R&amp;"Book Antiqua,Bold"&amp;8 Page &amp;P of &amp;N</oddFooter>
      </headerFooter>
    </customSheetView>
    <customSheetView guid="{35C772BD-8F05-4A18-BEC8-6AF744E22539}" showPageBreaks="1" showGridLines="0" printArea="1" view="pageBreakPreview">
      <selection activeCell="A16" sqref="A16:E16"/>
      <pageMargins left="0.75" right="0.63" top="0.57999999999999996" bottom="0.6" header="0.34" footer="0.35"/>
      <pageSetup orientation="portrait" r:id="rId35"/>
      <headerFooter alignWithMargins="0">
        <oddFooter>&amp;R&amp;"Book Antiqua,Bold"&amp;8 Page &amp;P of &amp;N</oddFooter>
      </headerFooter>
    </customSheetView>
    <customSheetView guid="{FADCBE67-C557-4BB1-9129-D4D2EFCC4742}" showPageBreaks="1" showGridLines="0" printArea="1" view="pageBreakPreview">
      <selection activeCell="A5" sqref="A5:E5"/>
      <pageMargins left="0.75" right="0.63" top="0.57999999999999996" bottom="0.6" header="0.34" footer="0.35"/>
      <pageSetup orientation="portrait" r:id="rId36"/>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6" type="noConversion"/>
  <pageMargins left="0.75" right="0.63" top="0.57999999999999996" bottom="0.6" header="0.34" footer="0.35"/>
  <pageSetup orientation="portrait" r:id="rId37"/>
  <headerFooter alignWithMargins="0">
    <oddFooter>&amp;R&amp;"Book Antiqua,Bold"&amp;8 Page &amp;P of &amp;N</oddFooter>
  </headerFooter>
  <drawing r:id="rId3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L22"/>
  <sheetViews>
    <sheetView showGridLines="0" view="pageBreakPreview" zoomScaleNormal="100" zoomScaleSheetLayoutView="100" workbookViewId="0">
      <selection activeCell="C5" sqref="C5:E5"/>
    </sheetView>
  </sheetViews>
  <sheetFormatPr defaultColWidth="9.140625" defaultRowHeight="13.5"/>
  <cols>
    <col min="1" max="1" width="9.85546875" style="126" customWidth="1"/>
    <col min="2" max="2" width="8.85546875" style="126" customWidth="1"/>
    <col min="3" max="4" width="44.140625" style="126" customWidth="1"/>
    <col min="5" max="5" width="12.85546875" style="126" customWidth="1"/>
    <col min="6" max="6" width="9.85546875" style="123" hidden="1" customWidth="1"/>
    <col min="7" max="9" width="9.140625" style="123"/>
    <col min="10" max="16384" width="9.140625" style="120"/>
  </cols>
  <sheetData>
    <row r="1" spans="1:12" ht="18" customHeight="1">
      <c r="A1" s="738" t="s">
        <v>684</v>
      </c>
      <c r="B1" s="747" t="s">
        <v>131</v>
      </c>
      <c r="C1" s="747"/>
      <c r="D1" s="747"/>
      <c r="E1" s="747"/>
      <c r="F1" s="741"/>
      <c r="G1" s="590"/>
      <c r="H1" s="118"/>
      <c r="I1" s="118"/>
      <c r="J1" s="119"/>
      <c r="L1" s="120" t="s">
        <v>468</v>
      </c>
    </row>
    <row r="2" spans="1:12" ht="95.25" customHeight="1">
      <c r="A2" s="739"/>
      <c r="B2" s="748" t="str">
        <f>Basic!B1</f>
        <v>Tower Package TW03 for Zing-Zingbar to Sissu portion of ±350 KV HVDC Pang-Kaithal Transmission Line associated with Transmission system for evacuation of RE power from renewable energy parks in Leh (5 GW Leh-Kaithal transmission corridor)</v>
      </c>
      <c r="C2" s="748"/>
      <c r="D2" s="748"/>
      <c r="E2" s="748"/>
      <c r="F2" s="742"/>
      <c r="G2" s="118"/>
      <c r="H2" s="118"/>
      <c r="I2" s="118"/>
      <c r="J2" s="119"/>
    </row>
    <row r="3" spans="1:12" ht="27" customHeight="1">
      <c r="A3" s="739"/>
      <c r="B3" s="749" t="str">
        <f>"Specification No.: " &amp; Basic!B3</f>
        <v>Specification No.: CC/NT/W-TW/DOM/A04/25/06315</v>
      </c>
      <c r="C3" s="749"/>
      <c r="D3" s="749"/>
      <c r="E3" s="749"/>
      <c r="F3" s="742"/>
      <c r="G3" s="118"/>
      <c r="H3" s="118"/>
      <c r="I3" s="118"/>
      <c r="J3" s="119"/>
    </row>
    <row r="4" spans="1:12" s="131" customFormat="1" ht="18" customHeight="1">
      <c r="A4" s="739"/>
      <c r="B4" s="291">
        <v>1</v>
      </c>
      <c r="C4" s="745" t="s">
        <v>132</v>
      </c>
      <c r="D4" s="745"/>
      <c r="E4" s="745"/>
      <c r="F4" s="742"/>
      <c r="G4" s="129"/>
      <c r="H4" s="129"/>
      <c r="I4" s="128"/>
      <c r="J4" s="130"/>
    </row>
    <row r="5" spans="1:12" s="131" customFormat="1" ht="30.75" customHeight="1">
      <c r="A5" s="739"/>
      <c r="B5" s="292">
        <v>2</v>
      </c>
      <c r="C5" s="745" t="s">
        <v>747</v>
      </c>
      <c r="D5" s="745"/>
      <c r="E5" s="745"/>
      <c r="F5" s="742"/>
      <c r="G5" s="128"/>
      <c r="H5" s="128"/>
      <c r="I5" s="128"/>
      <c r="J5" s="130"/>
    </row>
    <row r="6" spans="1:12" s="131" customFormat="1" ht="30.75" customHeight="1">
      <c r="A6" s="739"/>
      <c r="B6" s="292">
        <v>3</v>
      </c>
      <c r="C6" s="745" t="s">
        <v>723</v>
      </c>
      <c r="D6" s="745"/>
      <c r="E6" s="745"/>
      <c r="F6" s="742"/>
      <c r="G6" s="128"/>
      <c r="H6" s="128"/>
      <c r="I6" s="128"/>
      <c r="J6" s="130"/>
    </row>
    <row r="7" spans="1:12" s="131" customFormat="1" ht="30.75" customHeight="1">
      <c r="A7" s="739"/>
      <c r="B7" s="292">
        <v>3</v>
      </c>
      <c r="C7" s="745" t="s">
        <v>167</v>
      </c>
      <c r="D7" s="745"/>
      <c r="E7" s="745"/>
      <c r="F7" s="742"/>
      <c r="G7" s="128"/>
      <c r="H7" s="128"/>
      <c r="I7" s="128"/>
      <c r="J7" s="130"/>
    </row>
    <row r="8" spans="1:12" s="131" customFormat="1" ht="30.75" customHeight="1">
      <c r="A8" s="739"/>
      <c r="B8" s="292">
        <v>4</v>
      </c>
      <c r="C8" s="745" t="s">
        <v>689</v>
      </c>
      <c r="D8" s="745"/>
      <c r="E8" s="745"/>
      <c r="F8" s="742"/>
      <c r="G8" s="128"/>
      <c r="H8" s="128"/>
      <c r="I8" s="128"/>
      <c r="J8" s="130"/>
    </row>
    <row r="9" spans="1:12" s="131" customFormat="1" ht="48" customHeight="1">
      <c r="A9" s="739"/>
      <c r="B9" s="292">
        <v>5</v>
      </c>
      <c r="C9" s="745" t="s">
        <v>475</v>
      </c>
      <c r="D9" s="745"/>
      <c r="E9" s="745"/>
      <c r="F9" s="742"/>
      <c r="G9" s="128"/>
      <c r="H9" s="128"/>
      <c r="I9" s="128"/>
      <c r="J9" s="130"/>
    </row>
    <row r="10" spans="1:12" s="131" customFormat="1" ht="33" customHeight="1">
      <c r="A10" s="739"/>
      <c r="B10" s="293">
        <v>6</v>
      </c>
      <c r="C10" s="746" t="s">
        <v>640</v>
      </c>
      <c r="D10" s="746"/>
      <c r="E10" s="746"/>
      <c r="F10" s="742"/>
      <c r="G10" s="128"/>
      <c r="H10" s="128"/>
      <c r="I10" s="128"/>
      <c r="J10" s="290"/>
    </row>
    <row r="11" spans="1:12" s="131" customFormat="1" ht="33" customHeight="1">
      <c r="A11" s="739"/>
      <c r="B11" s="292">
        <v>7</v>
      </c>
      <c r="C11" s="746" t="s">
        <v>760</v>
      </c>
      <c r="D11" s="746"/>
      <c r="E11" s="746"/>
      <c r="F11" s="742"/>
      <c r="G11" s="128"/>
      <c r="H11" s="128"/>
      <c r="I11" s="128"/>
      <c r="J11" s="290"/>
    </row>
    <row r="12" spans="1:12" s="131" customFormat="1" ht="33" customHeight="1">
      <c r="A12" s="739"/>
      <c r="B12" s="294" t="s">
        <v>392</v>
      </c>
      <c r="C12" s="727" t="s">
        <v>476</v>
      </c>
      <c r="D12" s="727"/>
      <c r="E12" s="728"/>
      <c r="F12" s="742"/>
      <c r="G12" s="128"/>
      <c r="H12" s="128"/>
      <c r="I12" s="128"/>
      <c r="J12" s="130"/>
    </row>
    <row r="13" spans="1:12" ht="5.25" customHeight="1">
      <c r="A13" s="739"/>
      <c r="B13" s="295"/>
      <c r="C13" s="295"/>
      <c r="D13" s="295"/>
      <c r="E13" s="295"/>
      <c r="F13" s="742"/>
      <c r="G13" s="118"/>
      <c r="H13" s="118"/>
      <c r="I13" s="118"/>
      <c r="J13" s="119"/>
    </row>
    <row r="14" spans="1:12" ht="18" customHeight="1">
      <c r="A14" s="739"/>
      <c r="B14" s="744"/>
      <c r="C14" s="744"/>
      <c r="D14" s="744"/>
      <c r="E14" s="744"/>
      <c r="F14" s="742"/>
      <c r="G14" s="118"/>
      <c r="H14" s="118"/>
      <c r="I14" s="118"/>
      <c r="J14" s="119"/>
    </row>
    <row r="15" spans="1:12" ht="8.1" customHeight="1">
      <c r="A15" s="739"/>
      <c r="B15" s="122"/>
      <c r="C15" s="122"/>
      <c r="D15" s="122"/>
      <c r="E15" s="122"/>
      <c r="F15" s="742"/>
      <c r="G15" s="118"/>
      <c r="H15" s="118"/>
      <c r="I15" s="118"/>
      <c r="J15" s="119"/>
    </row>
    <row r="16" spans="1:12" ht="24" customHeight="1">
      <c r="A16" s="739"/>
      <c r="B16" s="729"/>
      <c r="C16" s="730"/>
      <c r="D16" s="730"/>
      <c r="E16" s="731"/>
      <c r="F16" s="742"/>
    </row>
    <row r="17" spans="1:10" ht="15.95" customHeight="1">
      <c r="A17" s="739"/>
      <c r="B17" s="732"/>
      <c r="C17" s="733"/>
      <c r="D17" s="733"/>
      <c r="E17" s="734"/>
      <c r="F17" s="742"/>
      <c r="G17" s="118"/>
      <c r="H17" s="118"/>
      <c r="I17" s="118"/>
      <c r="J17" s="119"/>
    </row>
    <row r="18" spans="1:10" ht="24" customHeight="1">
      <c r="A18" s="739"/>
      <c r="B18" s="732"/>
      <c r="C18" s="733"/>
      <c r="D18" s="733"/>
      <c r="E18" s="734"/>
      <c r="F18" s="742"/>
      <c r="G18" s="124"/>
      <c r="H18" s="124"/>
      <c r="I18" s="124"/>
      <c r="J18" s="124"/>
    </row>
    <row r="19" spans="1:10" ht="15.95" customHeight="1">
      <c r="A19" s="740"/>
      <c r="B19" s="735"/>
      <c r="C19" s="736"/>
      <c r="D19" s="736"/>
      <c r="E19" s="737"/>
      <c r="F19" s="743"/>
      <c r="G19" s="124"/>
      <c r="H19" s="124"/>
      <c r="I19" s="124"/>
      <c r="J19" s="124"/>
    </row>
    <row r="20" spans="1:10" ht="15.75">
      <c r="A20" s="121"/>
      <c r="B20" s="125"/>
      <c r="C20" s="125"/>
      <c r="D20" s="125"/>
      <c r="E20" s="125"/>
      <c r="F20" s="118"/>
      <c r="G20" s="118"/>
      <c r="H20" s="118"/>
      <c r="I20" s="118"/>
      <c r="J20" s="119"/>
    </row>
    <row r="21" spans="1:10" ht="15.75">
      <c r="A21" s="121"/>
      <c r="B21" s="121"/>
      <c r="C21" s="121"/>
      <c r="D21" s="121"/>
      <c r="E21" s="121"/>
      <c r="F21" s="118"/>
      <c r="G21" s="118"/>
      <c r="H21" s="118"/>
      <c r="I21" s="118"/>
      <c r="J21" s="119"/>
    </row>
    <row r="22" spans="1:10" ht="15.75">
      <c r="A22" s="121"/>
      <c r="B22" s="121"/>
      <c r="C22" s="121"/>
      <c r="D22" s="121"/>
      <c r="E22" s="121"/>
      <c r="F22" s="118"/>
      <c r="G22" s="118"/>
      <c r="H22" s="118"/>
      <c r="I22" s="118"/>
      <c r="J22" s="119"/>
    </row>
  </sheetData>
  <sheetProtection algorithmName="SHA-512" hashValue="37v6xXp8TzusjOgv0fi4qnO51A49qSlzYJb9glw+RDDBEJm5sJQWv0YWJBT2Wi+nUUr/64v4RENFf7FWe8eZpA==" saltValue="qYTDgvPp1Q5fv1FOzUQ0OQ==" spinCount="100000" sheet="1" formatColumns="0" formatRows="0" selectLockedCells="1"/>
  <customSheetViews>
    <customSheetView guid="{7518E083-431A-45D0-A3DD-DF0866826B90}" scale="120" showGridLines="0" printArea="1" hiddenColumns="1" view="pageBreakPreview" topLeftCell="B3">
      <selection activeCell="C12" sqref="C12:E12"/>
      <pageMargins left="0.15748031496063" right="0.23622047244094499" top="0.78" bottom="0.98425196850393704" header="0.35433070866141703" footer="0.511811023622047"/>
      <printOptions horizontalCentered="1"/>
      <pageSetup paperSize="9" orientation="landscape" r:id="rId1"/>
      <headerFooter alignWithMargins="0"/>
    </customSheetView>
    <customSheetView guid="{CD28740F-9825-447C-B887-B18F0232D126}" scale="120" showGridLines="0" printArea="1" hiddenColumns="1" view="pageBreakPreview" topLeftCell="B1">
      <selection activeCell="C8" sqref="C8:E8"/>
      <pageMargins left="0.15748031496063" right="0.23622047244094499" top="0.78" bottom="0.98425196850393704" header="0.35433070866141703" footer="0.511811023622047"/>
      <printOptions horizontalCentered="1"/>
      <pageSetup paperSize="9" orientation="landscape" r:id="rId2"/>
      <headerFooter alignWithMargins="0"/>
    </customSheetView>
    <customSheetView guid="{012A8702-091E-4FD1-8E26-12B65B8B3B8C}" showGridLines="0">
      <selection activeCell="C8" sqref="C8:E8"/>
      <pageMargins left="0.15748031496063" right="0.23622047244094499" top="0.78" bottom="0.98425196850393704" header="0.35433070866141703" footer="0.511811023622047"/>
      <printOptions horizontalCentered="1"/>
      <pageSetup paperSize="9" orientation="landscape" r:id="rId3"/>
      <headerFooter alignWithMargins="0"/>
    </customSheetView>
    <customSheetView guid="{0D490C87-B003-4943-9825-ACE0B8E7CC06}" showGridLines="0">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4D67A8FB-66CE-4EFD-8932-C754BE25ED43}" scale="120" showPageBreaks="1" showGridLines="0" printArea="1" view="pageBreakPreview">
      <selection activeCell="B1" sqref="B1:E1"/>
      <pageMargins left="0.15748031496063" right="0.23622047244094499" top="0.78" bottom="0.98425196850393704" header="0.35433070866141703" footer="0.511811023622047"/>
      <printOptions horizontalCentered="1"/>
      <pageSetup paperSize="9" scale="94" orientation="landscape" r:id="rId5"/>
      <headerFooter alignWithMargins="0"/>
    </customSheetView>
    <customSheetView guid="{B07CB001-8FAF-40AD-8AD5-A65A64B33B35}" scale="120" showPageBreaks="1" showGridLines="0" printArea="1" view="pageBreakPreview">
      <selection activeCell="J5" sqref="J5"/>
      <pageMargins left="0.15748031496063" right="0.23622047244094499" top="0.78" bottom="0.98425196850393704" header="0.35433070866141703" footer="0.511811023622047"/>
      <printOptions horizontalCentered="1"/>
      <pageSetup paperSize="9" scale="94" orientation="landscape" r:id="rId6"/>
      <headerFooter alignWithMargins="0"/>
    </customSheetView>
    <customSheetView guid="{8CF338B0-8CA3-4AF4-816D-CB7A6D8E33BC}" showGridLines="0" topLeftCell="B1">
      <selection activeCell="C10" sqref="C10:E10"/>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D05C69EC-C4A6-4AED-AFBA-A3044FD4B3FB}" showGridLines="0" topLeftCell="B1">
      <selection activeCell="C10" sqref="C10:E10"/>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BE615921-12B2-47E1-81BB-292B559B4C46}" showGridLines="0" topLeftCell="B1">
      <selection activeCell="C8" sqref="C8:E8"/>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13A93EBF-985A-49FD-9FE0-DC75D238EC8C}" showGridLines="0" topLeftCell="B1">
      <selection activeCell="F1" sqref="F1:F1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1E2D7167-D6B7-4690-9A83-BF768C4223A4}" showGridLines="0">
      <selection activeCell="B75" sqref="B75:C75"/>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7A88FC7A-7690-48AB-B789-172043AFADC8}" showGridLines="0">
      <selection activeCell="B75" sqref="B75:C75"/>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CB7CD015-9A92-451A-BEF4-2BC98E3768DD}" showGridLines="0">
      <selection activeCell="C9" sqref="C9:E9"/>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4C1C443-3199-4288-884A-D16AF7B2CD69}" showGridLines="0">
      <selection activeCell="C9" sqref="C9:E9"/>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82E8A0F5-0020-4355-95CF-28601763A783}" showGridLines="0" topLeftCell="A4">
      <selection activeCell="C9" sqref="C9:E9"/>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82C64B11-1F50-45B5-B7BB-9F1DC733C833}" showGridLines="0">
      <selection activeCell="B75" sqref="B75:C75"/>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CFBF18EC-8277-4311-991B-395AF21BB33B}" showGridLines="0">
      <selection activeCell="B75" sqref="B75:C75"/>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AA750348-930C-43DE-ADD0-8D60980F5013}" showGridLines="0">
      <selection activeCell="B75" sqref="B75:C75"/>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14C32814-5A59-4863-9FB1-822FBB75D7D1}" showGridLines="0">
      <selection activeCell="C5" sqref="C5:E5"/>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1F125E51-1799-42D0-B41E-DC039BB17D59}" showGridLines="0" topLeftCell="B1">
      <selection activeCell="C10" sqref="C10:E10"/>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77353208-2D17-4D2E-ADE3-4F168F350B73}" scale="120" showPageBreaks="1" showGridLines="0" printArea="1" view="pageBreakPreview">
      <selection activeCell="J5" sqref="J5"/>
      <pageMargins left="0.15748031496063" right="0.23622047244094499" top="0.78" bottom="0.98425196850393704" header="0.35433070866141703" footer="0.511811023622047"/>
      <printOptions horizontalCentered="1"/>
      <pageSetup paperSize="9" scale="94" orientation="landscape" r:id="rId32"/>
      <headerFooter alignWithMargins="0"/>
    </customSheetView>
    <customSheetView guid="{010B040B-83D1-42E5-9354-A9BE9113BDAC}" showGridLines="0">
      <selection activeCell="C8" sqref="C8:E8"/>
      <pageMargins left="0.15748031496063" right="0.23622047244094499" top="0.78" bottom="0.98425196850393704" header="0.35433070866141703" footer="0.511811023622047"/>
      <printOptions horizontalCentered="1"/>
      <pageSetup paperSize="9" orientation="landscape" r:id="rId33"/>
      <headerFooter alignWithMargins="0"/>
    </customSheetView>
    <customSheetView guid="{FC200EB0-6614-47DB-96CE-7610471486D9}" showGridLines="0">
      <selection activeCell="C12" sqref="C12:E12"/>
      <pageMargins left="0.15748031496063" right="0.23622047244094499" top="0.78" bottom="0.98425196850393704" header="0.35433070866141703" footer="0.511811023622047"/>
      <printOptions horizontalCentered="1"/>
      <pageSetup paperSize="9" orientation="landscape" r:id="rId34"/>
      <headerFooter alignWithMargins="0"/>
    </customSheetView>
    <customSheetView guid="{35C772BD-8F05-4A18-BEC8-6AF744E22539}" showGridLines="0" topLeftCell="B7">
      <selection activeCell="C8" sqref="C8:E8"/>
      <pageMargins left="0.15748031496063" right="0.23622047244094499" top="0.78" bottom="0.98425196850393704" header="0.35433070866141703" footer="0.511811023622047"/>
      <printOptions horizontalCentered="1"/>
      <pageSetup paperSize="9" orientation="landscape" r:id="rId35"/>
      <headerFooter alignWithMargins="0"/>
    </customSheetView>
    <customSheetView guid="{FADCBE67-C557-4BB1-9129-D4D2EFCC4742}" scale="120" showGridLines="0" printArea="1" hiddenColumns="1" view="pageBreakPreview" topLeftCell="B3">
      <selection activeCell="C12" sqref="C12:E12"/>
      <pageMargins left="0.15748031496063" right="0.23622047244094499" top="0.78" bottom="0.98425196850393704" header="0.35433070866141703" footer="0.511811023622047"/>
      <printOptions horizontalCentered="1"/>
      <pageSetup paperSize="9" orientation="landscape" r:id="rId36"/>
      <headerFooter alignWithMargins="0"/>
    </customSheetView>
  </customSheetViews>
  <mergeCells count="16">
    <mergeCell ref="C12:E12"/>
    <mergeCell ref="B16:E19"/>
    <mergeCell ref="A1:A19"/>
    <mergeCell ref="F1:F19"/>
    <mergeCell ref="B14:E14"/>
    <mergeCell ref="C7:E7"/>
    <mergeCell ref="C9:E9"/>
    <mergeCell ref="C10:E10"/>
    <mergeCell ref="C6:E6"/>
    <mergeCell ref="B1:E1"/>
    <mergeCell ref="B2:E2"/>
    <mergeCell ref="B3:E3"/>
    <mergeCell ref="C4:E4"/>
    <mergeCell ref="C11:E11"/>
    <mergeCell ref="C5:E5"/>
    <mergeCell ref="C8:E8"/>
  </mergeCells>
  <phoneticPr fontId="28" type="noConversion"/>
  <printOptions horizontalCentered="1"/>
  <pageMargins left="0.15748031496063" right="0.23622047244094499" top="0.78" bottom="0.98425196850393704" header="0.35433070866141703" footer="0.511811023622047"/>
  <pageSetup paperSize="9" scale="88" orientation="landscape" r:id="rId37"/>
  <headerFooter alignWithMargins="0"/>
  <drawing r:id="rId3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1:I39"/>
  <sheetViews>
    <sheetView showGridLines="0" view="pageBreakPreview" zoomScaleNormal="100" zoomScaleSheetLayoutView="100" workbookViewId="0">
      <selection activeCell="A16" sqref="A16:E16"/>
    </sheetView>
  </sheetViews>
  <sheetFormatPr defaultColWidth="9.140625" defaultRowHeight="16.5"/>
  <cols>
    <col min="1" max="1" width="12.140625" style="30" customWidth="1"/>
    <col min="2" max="2" width="20.5703125" style="30" customWidth="1"/>
    <col min="3" max="3" width="11.42578125" style="30" customWidth="1"/>
    <col min="4" max="4" width="14.42578125" style="30" customWidth="1"/>
    <col min="5" max="5" width="39.28515625" style="30" customWidth="1"/>
    <col min="6" max="8" width="9.140625" style="25"/>
    <col min="9" max="16384" width="9.140625" style="26"/>
  </cols>
  <sheetData>
    <row r="1" spans="1:9">
      <c r="A1" s="22" t="str">
        <f>Basic!A3&amp;Basic!B3</f>
        <v>Specification No. :CC/NT/W-TW/DOM/A04/25/06315</v>
      </c>
      <c r="B1" s="23"/>
      <c r="C1" s="23"/>
      <c r="D1" s="23"/>
      <c r="E1" s="24" t="str">
        <f>"Attachment-14 "</f>
        <v xml:space="preserve">Attachment-14 </v>
      </c>
    </row>
    <row r="3" spans="1:9" ht="123.75" customHeight="1">
      <c r="A3" s="758" t="str">
        <f>'Attach 3(JV)'!A3</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27"/>
      <c r="G3" s="28"/>
      <c r="H3" s="27"/>
    </row>
    <row r="4" spans="1:9" ht="20.100000000000001" customHeight="1">
      <c r="A4" s="29"/>
      <c r="H4" s="31"/>
      <c r="I4" s="10"/>
    </row>
    <row r="5" spans="1:9" ht="20.100000000000001" customHeight="1">
      <c r="A5" s="759" t="s">
        <v>424</v>
      </c>
      <c r="B5" s="759"/>
      <c r="C5" s="759"/>
      <c r="D5" s="759"/>
      <c r="E5" s="759"/>
      <c r="F5" s="32"/>
      <c r="H5" s="31"/>
      <c r="I5" s="10"/>
    </row>
    <row r="6" spans="1:9" ht="20.100000000000001" customHeight="1">
      <c r="A6" s="33"/>
      <c r="H6" s="31"/>
      <c r="I6" s="10"/>
    </row>
    <row r="7" spans="1:9" ht="20.100000000000001" customHeight="1">
      <c r="A7" s="34" t="str">
        <f>'Attach 3(JV)'!A7</f>
        <v>Bidder’s Name and Address :</v>
      </c>
      <c r="E7" s="14" t="str">
        <f>'Attach 3(JV)'!E7</f>
        <v>To:</v>
      </c>
      <c r="H7" s="31"/>
      <c r="I7" s="10"/>
    </row>
    <row r="8" spans="1:9" ht="36" customHeight="1">
      <c r="A8" s="757" t="str">
        <f>'Attach 3(JV)'!A8</f>
        <v/>
      </c>
      <c r="B8" s="757"/>
      <c r="C8" s="757"/>
      <c r="D8" s="757"/>
      <c r="E8" s="11" t="str">
        <f>'Attach 3(JV)'!E8</f>
        <v>Contract Services</v>
      </c>
      <c r="H8" s="31"/>
      <c r="I8" s="10"/>
    </row>
    <row r="9" spans="1:9" ht="20.100000000000001" customHeight="1">
      <c r="A9" s="12" t="s">
        <v>356</v>
      </c>
      <c r="B9" s="761" t="str">
        <f>'Attach 3(JV)'!B9</f>
        <v/>
      </c>
      <c r="C9" s="761"/>
      <c r="D9" s="761"/>
      <c r="E9" s="11" t="str">
        <f>'Attach 3(JV)'!E9</f>
        <v>Power Grid Corporation of India Ltd.,</v>
      </c>
      <c r="H9" s="31"/>
      <c r="I9" s="10"/>
    </row>
    <row r="10" spans="1:9" ht="20.100000000000001" customHeight="1">
      <c r="A10" s="12" t="s">
        <v>358</v>
      </c>
      <c r="B10" s="761" t="str">
        <f>'Attach 3(JV)'!B10</f>
        <v/>
      </c>
      <c r="C10" s="761"/>
      <c r="D10" s="761"/>
      <c r="E10" s="11" t="str">
        <f>'Attach 3(JV)'!E10</f>
        <v>"Saudamini", Plot No. 2, Sector 29</v>
      </c>
      <c r="H10" s="31"/>
      <c r="I10" s="10"/>
    </row>
    <row r="11" spans="1:9" ht="20.100000000000001" customHeight="1">
      <c r="B11" s="761" t="str">
        <f>'Attach 3(JV)'!B11</f>
        <v/>
      </c>
      <c r="C11" s="761"/>
      <c r="D11" s="761"/>
      <c r="E11" s="11" t="str">
        <f>'Attach 3(JV)'!E11</f>
        <v>Gurgaon (Haryana) - 122001</v>
      </c>
    </row>
    <row r="12" spans="1:9" ht="20.100000000000001" customHeight="1">
      <c r="A12" s="33"/>
      <c r="B12" s="761" t="str">
        <f>'Attach 3(JV)'!B12</f>
        <v/>
      </c>
      <c r="C12" s="761"/>
      <c r="D12" s="761"/>
      <c r="E12" s="11"/>
    </row>
    <row r="13" spans="1:9" ht="20.100000000000001" customHeight="1">
      <c r="A13" s="33"/>
      <c r="B13" s="143"/>
      <c r="C13" s="143"/>
      <c r="D13" s="143"/>
      <c r="E13" s="26"/>
    </row>
    <row r="14" spans="1:9" ht="20.100000000000001" customHeight="1">
      <c r="A14" s="30" t="s">
        <v>350</v>
      </c>
    </row>
    <row r="15" spans="1:9" ht="20.100000000000001" customHeight="1">
      <c r="A15" s="33"/>
    </row>
    <row r="16" spans="1:9" ht="45" customHeight="1">
      <c r="A16" s="1308" t="s">
        <v>641</v>
      </c>
      <c r="B16" s="1308"/>
      <c r="C16" s="1308"/>
      <c r="D16" s="1308"/>
      <c r="E16" s="1308"/>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7" t="str">
        <f>'Attach 3(JV)'!B24</f>
        <v/>
      </c>
      <c r="C24" s="40"/>
      <c r="D24" s="38" t="s">
        <v>4</v>
      </c>
      <c r="E24" s="272" t="str">
        <f>'Attach 3(JV)'!E24</f>
        <v/>
      </c>
    </row>
    <row r="25" spans="1:5" ht="33" customHeight="1">
      <c r="A25" s="37" t="s">
        <v>7</v>
      </c>
      <c r="B25" s="272" t="str">
        <f>'Attach 3(JV)'!B25</f>
        <v/>
      </c>
      <c r="C25" s="40"/>
      <c r="D25" s="38" t="s">
        <v>5</v>
      </c>
      <c r="E25" s="272"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algorithmName="SHA-512" hashValue="8orZE8Oo0mmsqHN3YA+fBnD4RprXRIhoCoANXIlCy6N4/1+gl6mi4PzPQH0H7qYPo/p0/ZSyn6kzseBFA6PXkg==" saltValue="5YDKM2bB8yRBE7ndYWm8Rw==" spinCount="100000" sheet="1" formatColumns="0" formatRows="0" selectLockedCells="1"/>
  <customSheetViews>
    <customSheetView guid="{7518E083-431A-45D0-A3DD-DF0866826B90}" showPageBreaks="1" showGridLines="0" printArea="1" view="pageBreakPreview" topLeftCell="A10">
      <selection activeCell="A5" sqref="A5:E5"/>
      <pageMargins left="0.75" right="0.63" top="0.57999999999999996" bottom="0.6" header="0.34" footer="0.35"/>
      <pageSetup scale="99" orientation="portrait" r:id="rId1"/>
      <headerFooter alignWithMargins="0">
        <oddFooter>&amp;R&amp;"Book Antiqua,Bold"&amp;8 Page &amp;P of &amp;N</oddFooter>
      </headerFooter>
    </customSheetView>
    <customSheetView guid="{CD28740F-9825-447C-B887-B18F0232D126}" showPageBreaks="1" showGridLines="0" printArea="1" view="pageBreakPreview">
      <selection activeCell="A5" sqref="A5:E5"/>
      <pageMargins left="0.75" right="0.63" top="0.57999999999999996" bottom="0.6" header="0.34" footer="0.35"/>
      <pageSetup scale="99" orientation="portrait" r:id="rId2"/>
      <headerFooter alignWithMargins="0">
        <oddFooter>&amp;R&amp;"Book Antiqua,Bold"&amp;8 Page &amp;P of &amp;N</oddFooter>
      </headerFooter>
    </customSheetView>
    <customSheetView guid="{012A8702-091E-4FD1-8E26-12B65B8B3B8C}" showPageBreaks="1" showGridLines="0" printArea="1" view="pageBreakPreview">
      <selection activeCell="A2" sqref="A2"/>
      <pageMargins left="0.75" right="0.63" top="0.57999999999999996" bottom="0.6" header="0.34" footer="0.35"/>
      <pageSetup scale="99" orientation="portrait" r:id="rId3"/>
      <headerFooter alignWithMargins="0">
        <oddFooter>&amp;R&amp;"Book Antiqua,Bold"&amp;8 Page &amp;P of &amp;N</oddFooter>
      </headerFooter>
    </customSheetView>
    <customSheetView guid="{0D490C87-B003-4943-9825-ACE0B8E7CC06}" showPageBreaks="1" showGridLines="0" printArea="1" view="pageBreakPreview">
      <selection activeCell="A2" sqref="A2"/>
      <pageMargins left="0.75" right="0.63" top="0.57999999999999996" bottom="0.6" header="0.34" footer="0.35"/>
      <pageSetup scale="99" orientation="portrait" r:id="rId4"/>
      <headerFooter alignWithMargins="0">
        <oddFooter>&amp;R&amp;"Book Antiqua,Bold"&amp;8 Page &amp;P of &amp;N</oddFooter>
      </headerFooter>
    </customSheetView>
    <customSheetView guid="{4D67A8FB-66CE-4EFD-8932-C754BE25ED43}" showPageBreaks="1" showGridLines="0" printArea="1" view="pageBreakPreview">
      <selection activeCell="A2" sqref="A2"/>
      <pageMargins left="0.75" right="0.63" top="0.57999999999999996" bottom="0.6" header="0.34" footer="0.35"/>
      <pageSetup scale="99" orientation="portrait" r:id="rId5"/>
      <headerFooter alignWithMargins="0">
        <oddFooter>&amp;R&amp;"Book Antiqua,Bold"&amp;8 Page &amp;P of &amp;N</oddFooter>
      </headerFooter>
    </customSheetView>
    <customSheetView guid="{B07CB001-8FAF-40AD-8AD5-A65A64B33B35}" showPageBreaks="1" showGridLines="0" printArea="1" view="pageBreakPreview">
      <selection activeCell="A2" sqref="A2"/>
      <pageMargins left="0.75" right="0.63" top="0.57999999999999996" bottom="0.6" header="0.34" footer="0.35"/>
      <pageSetup scale="99" orientation="portrait" r:id="rId6"/>
      <headerFooter alignWithMargins="0">
        <oddFooter>&amp;R&amp;"Book Antiqua,Bold"&amp;8 Page &amp;P of &amp;N</oddFooter>
      </headerFooter>
    </customSheetView>
    <customSheetView guid="{8CF338B0-8CA3-4AF4-816D-CB7A6D8E33BC}" showPageBreaks="1" showGridLines="0" printArea="1" view="pageBreakPreview" topLeftCell="A7">
      <selection activeCell="A17" sqref="A17"/>
      <pageMargins left="0.75" right="0.63" top="0.57999999999999996" bottom="0.6" header="0.34" footer="0.35"/>
      <pageSetup scale="99" orientation="portrait" r:id="rId7"/>
      <headerFooter alignWithMargins="0">
        <oddFooter>&amp;R&amp;"Book Antiqua,Bold"&amp;8 Page &amp;P of &amp;N</oddFooter>
      </headerFooter>
    </customSheetView>
    <customSheetView guid="{D05C69EC-C4A6-4AED-AFBA-A3044FD4B3FB}" showPageBreaks="1" showGridLines="0" printArea="1" view="pageBreakPreview" topLeftCell="A13">
      <selection activeCell="A17" sqref="A17"/>
      <pageMargins left="0.75" right="0.63" top="0.57999999999999996" bottom="0.6" header="0.34" footer="0.35"/>
      <pageSetup scale="99" orientation="portrait" r:id="rId8"/>
      <headerFooter alignWithMargins="0">
        <oddFooter>&amp;R&amp;"Book Antiqua,Bold"&amp;8 Page &amp;P of &amp;N</oddFooter>
      </headerFooter>
    </customSheetView>
    <customSheetView guid="{BE615921-12B2-47E1-81BB-292B559B4C46}" showPageBreaks="1" showGridLines="0" printArea="1" view="pageBreakPreview" topLeftCell="A7">
      <selection activeCell="A17" sqref="A17"/>
      <pageMargins left="0.75" right="0.63" top="0.57999999999999996" bottom="0.6" header="0.34" footer="0.35"/>
      <pageSetup scale="99" orientation="portrait" r:id="rId9"/>
      <headerFooter alignWithMargins="0">
        <oddFooter>&amp;R&amp;"Book Antiqua,Bold"&amp;8 Page &amp;P of &amp;N</oddFooter>
      </headerFooter>
    </customSheetView>
    <customSheetView guid="{13A93EBF-985A-49FD-9FE0-DC75D238EC8C}" showPageBreaks="1" showGridLines="0" printArea="1" view="pageBreakPreview" topLeftCell="A7">
      <selection activeCell="A17" sqref="A17"/>
      <pageMargins left="0.75" right="0.63" top="0.57999999999999996" bottom="0.6" header="0.34" footer="0.35"/>
      <pageSetup scale="99" orientation="portrait" r:id="rId10"/>
      <headerFooter alignWithMargins="0">
        <oddFooter>&amp;R&amp;"Book Antiqua,Bold"&amp;8 Page &amp;P of &amp;N</oddFooter>
      </headerFooter>
    </customSheetView>
    <customSheetView guid="{1E2D7167-D6B7-4690-9A83-BF768C4223A4}" showPageBreaks="1" showGridLines="0" printArea="1" view="pageBreakPreview" topLeftCell="A4">
      <selection activeCell="B75" sqref="B75:C75"/>
      <pageMargins left="0.75" right="0.63" top="0.57999999999999996" bottom="0.6" header="0.34" footer="0.35"/>
      <pageSetup scale="99" orientation="portrait" r:id="rId11"/>
      <headerFooter alignWithMargins="0">
        <oddFooter>&amp;R&amp;"Book Antiqua,Bold"&amp;8 Page &amp;P of &amp;N</oddFooter>
      </headerFooter>
    </customSheetView>
    <customSheetView guid="{7A88FC7A-7690-48AB-B789-172043AFADC8}" showPageBreaks="1" showGridLines="0" printArea="1" view="pageBreakPreview">
      <selection activeCell="B75" sqref="B75:C75"/>
      <pageMargins left="0.75" right="0.63" top="0.57999999999999996" bottom="0.6" header="0.34" footer="0.35"/>
      <pageSetup scale="99" orientation="portrait" r:id="rId12"/>
      <headerFooter alignWithMargins="0">
        <oddFooter>&amp;R&amp;"Book Antiqua,Bold"&amp;8 Page &amp;P of &amp;N</oddFooter>
      </headerFooter>
    </customSheetView>
    <customSheetView guid="{CB7CD015-9A92-451A-BEF4-2BC98E3768DD}" showPageBreaks="1" showGridLines="0" printArea="1" view="pageBreakPreview" topLeftCell="A10">
      <pageMargins left="0.75" right="0.63" top="0.57999999999999996" bottom="0.6" header="0.34" footer="0.35"/>
      <pageSetup scale="99" orientation="portrait" r:id="rId13"/>
      <headerFooter alignWithMargins="0">
        <oddFooter>&amp;R&amp;"Book Antiqua,Bold"&amp;8 Page &amp;P of &amp;N</oddFooter>
      </headerFooter>
    </customSheetView>
    <customSheetView guid="{44C1C443-3199-4288-884A-D16AF7B2CD69}" showPageBreaks="1" showGridLines="0" printArea="1" view="pageBreakPreview" topLeftCell="A10">
      <pageMargins left="0.75" right="0.63" top="0.57999999999999996" bottom="0.6" header="0.34" footer="0.35"/>
      <pageSetup scale="99" orientation="portrait" r:id="rId14"/>
      <headerFooter alignWithMargins="0">
        <oddFooter>&amp;R&amp;"Book Antiqua,Bold"&amp;8 Page &amp;P of &amp;N</oddFooter>
      </headerFooter>
    </customSheetView>
    <customSheetView guid="{82E8A0F5-0020-4355-95CF-28601763A783}" showPageBreaks="1" showGridLines="0" printArea="1" view="pageBreakPreview" topLeftCell="A19">
      <pageMargins left="0.75" right="0.63" top="0.57999999999999996" bottom="0.6" header="0.34" footer="0.35"/>
      <pageSetup scale="99"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21"/>
      <headerFooter alignWithMargins="0">
        <oddFooter>&amp;R&amp;"Book Antiqua,Bold"&amp;8 Page &amp;P of &amp;N</oddFooter>
      </headerFooter>
    </customSheetView>
    <customSheetView guid="{82C64B11-1F50-45B5-B7BB-9F1DC733C833}" showPageBreaks="1" showGridLines="0" printArea="1" view="pageBreakPreview" topLeftCell="A10">
      <selection activeCell="B75" sqref="B75:C75"/>
      <pageMargins left="0.75" right="0.63" top="0.57999999999999996" bottom="0.6" header="0.34" footer="0.35"/>
      <pageSetup scale="99" orientation="portrait" r:id="rId22"/>
      <headerFooter alignWithMargins="0">
        <oddFooter>&amp;R&amp;"Book Antiqua,Bold"&amp;8 Page &amp;P of &amp;N</oddFooter>
      </headerFooter>
    </customSheetView>
    <customSheetView guid="{CFBF18EC-8277-4311-991B-395AF21BB33B}" showPageBreaks="1" showGridLines="0" printArea="1" view="pageBreakPreview" topLeftCell="A4">
      <selection activeCell="B75" sqref="B75:C75"/>
      <pageMargins left="0.75" right="0.63" top="0.57999999999999996" bottom="0.6" header="0.34" footer="0.35"/>
      <pageSetup scale="99" orientation="portrait" r:id="rId23"/>
      <headerFooter alignWithMargins="0">
        <oddFooter>&amp;R&amp;"Book Antiqua,Bold"&amp;8 Page &amp;P of &amp;N</oddFooter>
      </headerFooter>
    </customSheetView>
    <customSheetView guid="{AA750348-930C-43DE-ADD0-8D60980F5013}" showPageBreaks="1" showGridLines="0" printArea="1" view="pageBreakPreview" topLeftCell="A4">
      <selection activeCell="B75" sqref="B75:C75"/>
      <pageMargins left="0.75" right="0.63" top="0.57999999999999996" bottom="0.6" header="0.34" footer="0.35"/>
      <pageSetup scale="99" orientation="portrait" r:id="rId24"/>
      <headerFooter alignWithMargins="0">
        <oddFooter>&amp;R&amp;"Book Antiqua,Bold"&amp;8 Page &amp;P of &amp;N</oddFooter>
      </headerFooter>
    </customSheetView>
    <customSheetView guid="{14C32814-5A59-4863-9FB1-822FBB75D7D1}" showPageBreaks="1" showGridLines="0" printArea="1" view="pageBreakPreview">
      <selection activeCell="B75" sqref="B75:C75"/>
      <pageMargins left="0.75" right="0.63" top="0.57999999999999996" bottom="0.6" header="0.34" footer="0.35"/>
      <pageSetup scale="99" orientation="portrait" r:id="rId25"/>
      <headerFooter alignWithMargins="0">
        <oddFooter>&amp;R&amp;"Book Antiqua,Bold"&amp;8 Page &amp;P of &amp;N</oddFooter>
      </headerFooter>
    </customSheetView>
    <customSheetView guid="{1F125E51-1799-42D0-B41E-DC039BB17D59}" showPageBreaks="1" showGridLines="0" printArea="1" view="pageBreakPreview">
      <selection activeCell="A17" sqref="A17"/>
      <pageMargins left="0.75" right="0.63" top="0.57999999999999996" bottom="0.6" header="0.34" footer="0.35"/>
      <pageSetup scale="99" orientation="portrait" r:id="rId26"/>
      <headerFooter alignWithMargins="0">
        <oddFooter>&amp;R&amp;"Book Antiqua,Bold"&amp;8 Page &amp;P of &amp;N</oddFooter>
      </headerFooter>
    </customSheetView>
    <customSheetView guid="{77353208-2D17-4D2E-ADE3-4F168F350B73}" showPageBreaks="1" showGridLines="0" printArea="1" view="pageBreakPreview">
      <selection activeCell="A2" sqref="A2"/>
      <pageMargins left="0.75" right="0.63" top="0.57999999999999996" bottom="0.6" header="0.34" footer="0.35"/>
      <pageSetup scale="99" orientation="portrait" r:id="rId27"/>
      <headerFooter alignWithMargins="0">
        <oddFooter>&amp;R&amp;"Book Antiqua,Bold"&amp;8 Page &amp;P of &amp;N</oddFooter>
      </headerFooter>
    </customSheetView>
    <customSheetView guid="{010B040B-83D1-42E5-9354-A9BE9113BDAC}" showPageBreaks="1" showGridLines="0" printArea="1" view="pageBreakPreview">
      <selection activeCell="A2" sqref="A2"/>
      <pageMargins left="0.75" right="0.63" top="0.57999999999999996" bottom="0.6" header="0.34" footer="0.35"/>
      <pageSetup scale="99" orientation="portrait" r:id="rId28"/>
      <headerFooter alignWithMargins="0">
        <oddFooter>&amp;R&amp;"Book Antiqua,Bold"&amp;8 Page &amp;P of &amp;N</oddFooter>
      </headerFooter>
    </customSheetView>
    <customSheetView guid="{FC200EB0-6614-47DB-96CE-7610471486D9}" showPageBreaks="1" showGridLines="0" printArea="1" view="pageBreakPreview">
      <selection activeCell="A2" sqref="A2"/>
      <pageMargins left="0.75" right="0.63" top="0.57999999999999996" bottom="0.6" header="0.34" footer="0.35"/>
      <pageSetup scale="99" orientation="portrait" r:id="rId29"/>
      <headerFooter alignWithMargins="0">
        <oddFooter>&amp;R&amp;"Book Antiqua,Bold"&amp;8 Page &amp;P of &amp;N</oddFooter>
      </headerFooter>
    </customSheetView>
    <customSheetView guid="{35C772BD-8F05-4A18-BEC8-6AF744E22539}" showPageBreaks="1" showGridLines="0" printArea="1" view="pageBreakPreview" topLeftCell="A13">
      <selection activeCell="A2" sqref="A2"/>
      <pageMargins left="0.75" right="0.63" top="0.57999999999999996" bottom="0.6" header="0.34" footer="0.35"/>
      <pageSetup scale="99" orientation="portrait" r:id="rId30"/>
      <headerFooter alignWithMargins="0">
        <oddFooter>&amp;R&amp;"Book Antiqua,Bold"&amp;8 Page &amp;P of &amp;N</oddFooter>
      </headerFooter>
    </customSheetView>
    <customSheetView guid="{FADCBE67-C557-4BB1-9129-D4D2EFCC4742}" showPageBreaks="1" showGridLines="0" printArea="1" view="pageBreakPreview" topLeftCell="A10">
      <selection activeCell="A5" sqref="A5:E5"/>
      <pageMargins left="0.75" right="0.63" top="0.57999999999999996" bottom="0.6" header="0.34" footer="0.35"/>
      <pageSetup scale="99" orientation="portrait" r:id="rId31"/>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99" orientation="portrait" r:id="rId32"/>
  <headerFooter alignWithMargins="0">
    <oddFooter>&amp;R&amp;"Book Antiqua,Bold"&amp;8 Page &amp;P of &amp;N</oddFooter>
  </headerFooter>
  <drawing r:id="rId3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1">
    <tabColor indexed="14"/>
  </sheetPr>
  <dimension ref="A1:J235"/>
  <sheetViews>
    <sheetView showGridLines="0" view="pageBreakPreview" topLeftCell="A133" zoomScale="120" zoomScaleNormal="100" zoomScaleSheetLayoutView="120" workbookViewId="0">
      <selection activeCell="A45" sqref="A45:I45"/>
    </sheetView>
  </sheetViews>
  <sheetFormatPr defaultColWidth="9.140625" defaultRowHeight="13.5"/>
  <cols>
    <col min="1" max="1" width="10" style="26" customWidth="1"/>
    <col min="2" max="2" width="10.7109375" style="26" customWidth="1"/>
    <col min="3" max="3" width="10.85546875" style="26" customWidth="1"/>
    <col min="4" max="9" width="10.7109375" style="26" customWidth="1"/>
    <col min="10" max="16384" width="9.140625" style="26"/>
  </cols>
  <sheetData>
    <row r="1" spans="1:9" s="299" customFormat="1" ht="32.1" customHeight="1">
      <c r="A1" s="1320" t="s">
        <v>685</v>
      </c>
      <c r="B1" s="1321"/>
      <c r="C1" s="1321"/>
      <c r="D1" s="1321"/>
      <c r="E1" s="1321"/>
      <c r="F1" s="1321"/>
      <c r="G1" s="1321"/>
      <c r="H1" s="1321"/>
      <c r="I1" s="1322"/>
    </row>
    <row r="2" spans="1:9" s="299" customFormat="1" ht="32.1" customHeight="1">
      <c r="A2" s="296" t="s">
        <v>477</v>
      </c>
      <c r="B2" s="1323" t="s">
        <v>478</v>
      </c>
      <c r="C2" s="1323"/>
      <c r="D2" s="1323"/>
      <c r="E2" s="1323"/>
      <c r="F2" s="1323"/>
      <c r="G2" s="1323"/>
      <c r="H2" s="1323"/>
      <c r="I2" s="1324"/>
    </row>
    <row r="3" spans="1:9" s="299" customFormat="1" ht="32.1" customHeight="1">
      <c r="A3" s="296" t="s">
        <v>479</v>
      </c>
      <c r="B3" s="1323" t="s">
        <v>480</v>
      </c>
      <c r="C3" s="1323"/>
      <c r="D3" s="1323"/>
      <c r="E3" s="1323"/>
      <c r="F3" s="1323"/>
      <c r="G3" s="1323"/>
      <c r="H3" s="1323"/>
      <c r="I3" s="1324"/>
    </row>
    <row r="4" spans="1:9" s="299" customFormat="1" ht="32.1" customHeight="1">
      <c r="A4" s="296" t="s">
        <v>481</v>
      </c>
      <c r="B4" s="1323" t="s">
        <v>482</v>
      </c>
      <c r="C4" s="1323"/>
      <c r="D4" s="1323"/>
      <c r="E4" s="1323"/>
      <c r="F4" s="1323"/>
      <c r="G4" s="1323"/>
      <c r="H4" s="1323"/>
      <c r="I4" s="1324"/>
    </row>
    <row r="5" spans="1:9" s="299" customFormat="1" ht="32.1" customHeight="1">
      <c r="A5" s="296" t="s">
        <v>483</v>
      </c>
      <c r="B5" s="1323" t="s">
        <v>484</v>
      </c>
      <c r="C5" s="1323"/>
      <c r="D5" s="1323"/>
      <c r="E5" s="1323"/>
      <c r="F5" s="1323"/>
      <c r="G5" s="1323"/>
      <c r="H5" s="1323"/>
      <c r="I5" s="1324"/>
    </row>
    <row r="6" spans="1:9" s="299" customFormat="1" ht="32.1" customHeight="1">
      <c r="A6" s="297" t="s">
        <v>485</v>
      </c>
      <c r="B6" s="1325" t="s">
        <v>688</v>
      </c>
      <c r="C6" s="1325"/>
      <c r="D6" s="1325"/>
      <c r="E6" s="1325"/>
      <c r="F6" s="1325"/>
      <c r="G6" s="1325"/>
      <c r="H6" s="1325"/>
      <c r="I6" s="1326"/>
    </row>
    <row r="7" spans="1:9" s="299" customFormat="1" ht="32.1" customHeight="1">
      <c r="A7" s="298"/>
      <c r="C7" s="298"/>
      <c r="D7" s="298"/>
      <c r="E7" s="298"/>
      <c r="F7" s="298"/>
      <c r="G7" s="298"/>
      <c r="H7" s="298"/>
      <c r="I7" s="298"/>
    </row>
    <row r="28" spans="1:10">
      <c r="A28" s="73"/>
      <c r="B28" s="73"/>
      <c r="C28" s="73"/>
      <c r="D28" s="73"/>
      <c r="E28" s="73"/>
      <c r="F28" s="73"/>
      <c r="G28" s="73"/>
      <c r="H28" s="73"/>
      <c r="I28" s="73"/>
      <c r="J28" s="73"/>
    </row>
    <row r="29" spans="1:10">
      <c r="A29" s="73"/>
      <c r="B29" s="73"/>
      <c r="C29" s="73"/>
      <c r="D29" s="73"/>
      <c r="E29" s="73"/>
      <c r="F29" s="73"/>
      <c r="G29" s="73"/>
      <c r="H29" s="73"/>
      <c r="I29" s="73"/>
      <c r="J29" s="73"/>
    </row>
    <row r="30" spans="1:10">
      <c r="A30" s="73"/>
      <c r="B30" s="73"/>
      <c r="C30" s="73"/>
      <c r="D30" s="73"/>
      <c r="E30" s="73"/>
      <c r="F30" s="73"/>
      <c r="G30" s="73"/>
      <c r="H30" s="73"/>
      <c r="I30" s="73"/>
      <c r="J30" s="73"/>
    </row>
    <row r="31" spans="1:10" ht="18.75">
      <c r="A31" s="1330" t="s">
        <v>413</v>
      </c>
      <c r="B31" s="1330"/>
      <c r="C31" s="1330"/>
      <c r="D31" s="1330"/>
      <c r="E31" s="1330"/>
      <c r="F31" s="1330"/>
      <c r="G31" s="1330"/>
      <c r="H31" s="1330"/>
      <c r="I31" s="1330"/>
      <c r="J31" s="73"/>
    </row>
    <row r="32" spans="1:10" ht="15.75">
      <c r="A32" s="1327" t="s">
        <v>414</v>
      </c>
      <c r="B32" s="1327"/>
      <c r="C32" s="1327"/>
      <c r="D32" s="1327"/>
      <c r="E32" s="1327"/>
      <c r="F32" s="1327"/>
      <c r="G32" s="1327"/>
      <c r="H32" s="1327"/>
      <c r="I32" s="1327"/>
      <c r="J32" s="73"/>
    </row>
    <row r="33" spans="1:10" ht="18.75">
      <c r="A33" s="1329" t="s">
        <v>415</v>
      </c>
      <c r="B33" s="1329"/>
      <c r="C33" s="1329"/>
      <c r="D33" s="1329"/>
      <c r="E33" s="1329"/>
      <c r="F33" s="1329"/>
      <c r="G33" s="1329"/>
      <c r="H33" s="1329"/>
      <c r="I33" s="1329"/>
      <c r="J33" s="73"/>
    </row>
    <row r="34" spans="1:10" ht="36" customHeight="1">
      <c r="A34" s="1331" t="s">
        <v>416</v>
      </c>
      <c r="B34" s="1331"/>
      <c r="C34" s="1331"/>
      <c r="D34" s="1331"/>
      <c r="E34" s="1331"/>
      <c r="F34" s="1331"/>
      <c r="G34" s="1331"/>
      <c r="H34" s="1331"/>
      <c r="I34" s="1331"/>
      <c r="J34" s="73"/>
    </row>
    <row r="35" spans="1:10" ht="18.75">
      <c r="A35" s="1329" t="s">
        <v>417</v>
      </c>
      <c r="B35" s="1329"/>
      <c r="C35" s="1329"/>
      <c r="D35" s="1329"/>
      <c r="E35" s="1329"/>
      <c r="F35" s="1329"/>
      <c r="G35" s="1329"/>
      <c r="H35" s="1329"/>
      <c r="I35" s="1329"/>
      <c r="J35" s="73"/>
    </row>
    <row r="36" spans="1:10" ht="15.75">
      <c r="A36" s="1327" t="s">
        <v>418</v>
      </c>
      <c r="B36" s="1327"/>
      <c r="C36" s="1327"/>
      <c r="D36" s="1327"/>
      <c r="E36" s="1327"/>
      <c r="F36" s="1327"/>
      <c r="G36" s="1327"/>
      <c r="H36" s="1327"/>
      <c r="I36" s="1327"/>
      <c r="J36" s="73"/>
    </row>
    <row r="37" spans="1:10" ht="15.75">
      <c r="A37" s="1327">
        <f>'Names of Bidder'!D13</f>
        <v>0</v>
      </c>
      <c r="B37" s="1327"/>
      <c r="C37" s="1327"/>
      <c r="D37" s="1327"/>
      <c r="E37" s="1327"/>
      <c r="F37" s="1327"/>
      <c r="G37" s="1327"/>
      <c r="H37" s="1327"/>
      <c r="I37" s="1327"/>
      <c r="J37" s="73"/>
    </row>
    <row r="38" spans="1:10" ht="36.75" customHeight="1">
      <c r="A38" s="1328" t="str">
        <f>" having its Registered Office at " &amp; 'Names of Bidder'!D14 &amp; " " &amp; 'Names of Bidder'!D15 &amp; " " &amp; 'Names of Bidder'!D16</f>
        <v xml:space="preserve"> having its Registered Office at   </v>
      </c>
      <c r="B38" s="1328"/>
      <c r="C38" s="1328"/>
      <c r="D38" s="1328"/>
      <c r="E38" s="1328"/>
      <c r="F38" s="1328"/>
      <c r="G38" s="1328"/>
      <c r="H38" s="1328"/>
      <c r="I38" s="1328"/>
      <c r="J38" s="73"/>
    </row>
    <row r="39" spans="1:10" ht="15.75">
      <c r="A39" s="1327" t="str">
        <f>IF('Names of Bidder'!D9 = "Sole Bidder", " ", " and ")</f>
        <v xml:space="preserve"> </v>
      </c>
      <c r="B39" s="1327"/>
      <c r="C39" s="1327"/>
      <c r="D39" s="1327"/>
      <c r="E39" s="1327"/>
      <c r="F39" s="1327"/>
      <c r="G39" s="1327"/>
      <c r="H39" s="1327"/>
      <c r="I39" s="1327"/>
      <c r="J39" s="73"/>
    </row>
    <row r="40" spans="1:10" ht="17.25" customHeight="1">
      <c r="A40" s="1328" t="str">
        <f>IF('Names of Bidder'!D9= "Sole Bidder", "", IF('Names of Bidder'!D10=1,'Names of Bidder'!D18,IF('Names of Bidder'!D10="2 or More",'Names of Bidder'!D18&amp;" &amp; "&amp;'Names of Bidder'!D23,"")))</f>
        <v/>
      </c>
      <c r="B40" s="1328"/>
      <c r="C40" s="1328"/>
      <c r="D40" s="1328"/>
      <c r="E40" s="1328"/>
      <c r="F40" s="1328"/>
      <c r="G40" s="1328"/>
      <c r="H40" s="1328"/>
      <c r="I40" s="1328"/>
      <c r="J40" s="73"/>
    </row>
    <row r="41" spans="1:10" ht="39" customHeight="1">
      <c r="A41" s="1328" t="str">
        <f>IF('Names of Bidder'!D9= "Sole Bidder", "", "having its Registered Office at "&amp;IF('Names of Bidder'!D10=1,'Names of Bidder'!D19&amp;" "&amp;'Names of Bidder'!D20&amp;" "&amp;'Names of Bidder'!D21,IF('Names of Bidder'!D10="2 or More",'Names of Bidder'!D19&amp;" &amp; "&amp;'Names of Bidder'!D20&amp;" "&amp;'Names of Bidder'!D21&amp;" and " &amp; 'Names of Bidder'!D24&amp;" &amp; "&amp;'Names of Bidder'!D25&amp;" "&amp;'Names of Bidder'!D26 &amp;IF('Names of Bidder'!D10="2 or More"," respectively",""))))</f>
        <v/>
      </c>
      <c r="B41" s="1328"/>
      <c r="C41" s="1328"/>
      <c r="D41" s="1328"/>
      <c r="E41" s="1328"/>
      <c r="F41" s="1328"/>
      <c r="G41" s="1328"/>
      <c r="H41" s="1328"/>
      <c r="I41" s="1328"/>
      <c r="J41" s="73"/>
    </row>
    <row r="42" spans="1:10" ht="15.75">
      <c r="A42" s="1327" t="s">
        <v>419</v>
      </c>
      <c r="B42" s="1327"/>
      <c r="C42" s="1327"/>
      <c r="D42" s="1327"/>
      <c r="E42" s="1327"/>
      <c r="F42" s="1327"/>
      <c r="G42" s="1327"/>
      <c r="H42" s="1327"/>
      <c r="I42" s="1327"/>
      <c r="J42" s="73"/>
    </row>
    <row r="43" spans="1:10" ht="18.75">
      <c r="A43" s="1329" t="s">
        <v>420</v>
      </c>
      <c r="B43" s="1329"/>
      <c r="C43" s="1329"/>
      <c r="D43" s="1329"/>
      <c r="E43" s="1329"/>
      <c r="F43" s="1329"/>
      <c r="G43" s="1329"/>
      <c r="H43" s="1329"/>
      <c r="I43" s="1329"/>
      <c r="J43" s="73"/>
    </row>
    <row r="44" spans="1:10" ht="18.75">
      <c r="A44" s="1329" t="s">
        <v>421</v>
      </c>
      <c r="B44" s="1329"/>
      <c r="C44" s="1329"/>
      <c r="D44" s="1329"/>
      <c r="E44" s="1329"/>
      <c r="F44" s="1329"/>
      <c r="G44" s="1329"/>
      <c r="H44" s="1329"/>
      <c r="I44" s="1329"/>
      <c r="J44" s="73"/>
    </row>
    <row r="45" spans="1:10" ht="139.5" customHeight="1">
      <c r="A45" s="1311" t="str">
        <f>"POWERGRID intends to award, under laid-down organisational procedures, contract(s) for " &amp; Basic!B1</f>
        <v>POWERGRID intends to award, under laid-down organisational procedures, contract(s) for Tower Package TW03 for Zing-Zingbar to Sissu portion of ±350 KV HVDC Pang-Kaithal Transmission Line associated with Transmission system for evacuation of RE power from renewable energy parks in Leh (5 GW Leh-Kaithal transmission corridor)</v>
      </c>
      <c r="B45" s="1311"/>
      <c r="C45" s="1311"/>
      <c r="D45" s="1311"/>
      <c r="E45" s="1311"/>
      <c r="F45" s="1311"/>
      <c r="G45" s="1311"/>
      <c r="H45" s="1311"/>
      <c r="I45" s="1311"/>
      <c r="J45" s="73"/>
    </row>
    <row r="46" spans="1:10" ht="16.5" customHeight="1">
      <c r="A46" s="257"/>
      <c r="B46" s="259"/>
      <c r="C46" s="259"/>
      <c r="D46" s="259"/>
      <c r="E46" s="259"/>
      <c r="F46" s="257"/>
      <c r="G46" s="259"/>
      <c r="H46" s="259"/>
      <c r="I46" s="259"/>
      <c r="J46" s="73"/>
    </row>
    <row r="47" spans="1:10" ht="21" customHeight="1">
      <c r="A47" s="1213" t="s">
        <v>422</v>
      </c>
      <c r="B47" s="1213"/>
      <c r="C47" s="1213"/>
      <c r="D47" s="1213"/>
      <c r="E47" s="1316" t="s">
        <v>422</v>
      </c>
      <c r="F47" s="1316"/>
      <c r="G47" s="1316"/>
      <c r="H47" s="1316"/>
      <c r="I47" s="1316"/>
      <c r="J47" s="73"/>
    </row>
    <row r="48" spans="1:10" ht="33" customHeight="1">
      <c r="A48" s="1309" t="s">
        <v>488</v>
      </c>
      <c r="B48" s="1309"/>
      <c r="C48" s="1309"/>
      <c r="D48" s="1309"/>
      <c r="E48" s="1310" t="str">
        <f>"(For &amp; On behalf of "&amp;'Attach-3 (QR)'!A8</f>
        <v xml:space="preserve">(For &amp; On behalf of </v>
      </c>
      <c r="F48" s="1310"/>
      <c r="G48" s="1310"/>
      <c r="H48" s="1310"/>
      <c r="I48" s="1310"/>
      <c r="J48" s="73"/>
    </row>
    <row r="49" spans="1:10" ht="31.5" customHeight="1">
      <c r="A49" s="260" t="s">
        <v>424</v>
      </c>
      <c r="B49" s="260"/>
      <c r="C49" s="260"/>
      <c r="D49" s="260"/>
      <c r="E49" s="260"/>
      <c r="F49" s="260"/>
      <c r="G49" s="260"/>
      <c r="H49" s="260"/>
      <c r="I49" s="261" t="s">
        <v>425</v>
      </c>
      <c r="J49" s="73"/>
    </row>
    <row r="50" spans="1:10" ht="130.5" customHeight="1">
      <c r="A50" s="1311" t="str">
        <f>Basic!B1&amp;" Package and Specification Number "&amp;Basic!B3</f>
        <v>Tower Package TW03 for Zing-Zingbar to Sissu portion of ±350 KV HVDC Pang-Kaithal Transmission Line associated with Transmission system for evacuation of RE power from renewable energy parks in Leh (5 GW Leh-Kaithal transmission corridor) Package and Specification Number CC/NT/W-TW/DOM/A04/25/06315</v>
      </c>
      <c r="B50" s="1311"/>
      <c r="C50" s="1311"/>
      <c r="D50" s="1311"/>
      <c r="E50" s="1311"/>
      <c r="F50" s="1311"/>
      <c r="G50" s="1311"/>
      <c r="H50" s="1311"/>
      <c r="I50" s="1311"/>
    </row>
    <row r="51" spans="1:10" ht="20.25" customHeight="1">
      <c r="A51" s="258"/>
      <c r="B51" s="258"/>
      <c r="C51" s="258"/>
      <c r="D51" s="258"/>
      <c r="E51" s="258"/>
      <c r="F51" s="258"/>
      <c r="G51" s="258"/>
      <c r="H51" s="258"/>
      <c r="I51" s="258"/>
    </row>
    <row r="52" spans="1:10" ht="57.75" customHeight="1">
      <c r="A52" s="1213" t="s">
        <v>643</v>
      </c>
      <c r="B52" s="1311"/>
      <c r="C52" s="1311"/>
      <c r="D52" s="1311"/>
      <c r="E52" s="1311"/>
      <c r="F52" s="1311"/>
      <c r="G52" s="1311"/>
      <c r="H52" s="1311"/>
      <c r="I52" s="1311"/>
    </row>
    <row r="53" spans="1:10" ht="6.75" customHeight="1">
      <c r="A53" s="506"/>
      <c r="B53" s="506"/>
      <c r="C53" s="506"/>
      <c r="D53" s="506"/>
      <c r="E53" s="506"/>
      <c r="F53" s="506"/>
      <c r="G53" s="506"/>
      <c r="H53" s="506"/>
      <c r="I53" s="506"/>
    </row>
    <row r="54" spans="1:10" ht="35.25" customHeight="1">
      <c r="A54" s="1311" t="s">
        <v>426</v>
      </c>
      <c r="B54" s="1311"/>
      <c r="C54" s="1311"/>
      <c r="D54" s="1311"/>
      <c r="E54" s="1311"/>
      <c r="F54" s="1311"/>
      <c r="G54" s="1311"/>
      <c r="H54" s="1311"/>
      <c r="I54" s="1311"/>
    </row>
    <row r="55" spans="1:10" ht="8.1" customHeight="1">
      <c r="A55" s="262"/>
      <c r="B55" s="183"/>
      <c r="C55" s="183"/>
      <c r="D55" s="183"/>
      <c r="E55" s="183"/>
      <c r="F55" s="183"/>
      <c r="G55" s="183"/>
      <c r="H55" s="183"/>
      <c r="I55" s="183"/>
    </row>
    <row r="56" spans="1:10" ht="15.75">
      <c r="A56" s="1319" t="s">
        <v>593</v>
      </c>
      <c r="B56" s="1319"/>
      <c r="C56" s="1319"/>
      <c r="D56" s="1319"/>
      <c r="E56" s="1319"/>
      <c r="F56" s="1319"/>
      <c r="G56" s="1319"/>
      <c r="H56" s="1319"/>
      <c r="I56" s="1319"/>
    </row>
    <row r="57" spans="1:10" ht="8.1" customHeight="1">
      <c r="A57" s="262"/>
      <c r="B57" s="183"/>
      <c r="C57" s="183"/>
      <c r="D57" s="183"/>
      <c r="E57" s="183"/>
      <c r="F57" s="183"/>
      <c r="G57" s="183"/>
      <c r="H57" s="183"/>
      <c r="I57" s="183"/>
    </row>
    <row r="58" spans="1:10" ht="16.5">
      <c r="A58" s="1315" t="s">
        <v>427</v>
      </c>
      <c r="B58" s="1315"/>
      <c r="C58" s="1315"/>
      <c r="D58" s="1315"/>
      <c r="E58" s="1315"/>
      <c r="F58" s="1315"/>
      <c r="G58" s="1315"/>
      <c r="H58" s="1315"/>
      <c r="I58" s="1315"/>
    </row>
    <row r="59" spans="1:10" ht="8.1" customHeight="1">
      <c r="A59" s="263"/>
      <c r="B59" s="183"/>
      <c r="C59" s="183"/>
      <c r="D59" s="183"/>
      <c r="E59" s="183"/>
      <c r="F59" s="183"/>
      <c r="G59" s="183"/>
      <c r="H59" s="183"/>
      <c r="I59" s="183"/>
    </row>
    <row r="60" spans="1:10" ht="37.5" customHeight="1">
      <c r="A60" s="264" t="s">
        <v>428</v>
      </c>
      <c r="B60" s="1213" t="s">
        <v>594</v>
      </c>
      <c r="C60" s="1213"/>
      <c r="D60" s="1213"/>
      <c r="E60" s="1213"/>
      <c r="F60" s="1213"/>
      <c r="G60" s="1213"/>
      <c r="H60" s="1213"/>
      <c r="I60" s="1213"/>
    </row>
    <row r="61" spans="1:10" ht="8.1" customHeight="1">
      <c r="A61" s="262"/>
      <c r="B61" s="183"/>
      <c r="C61" s="183"/>
      <c r="D61" s="183"/>
      <c r="E61" s="183"/>
      <c r="F61" s="183"/>
      <c r="G61" s="183"/>
      <c r="H61" s="183"/>
      <c r="I61" s="183"/>
    </row>
    <row r="62" spans="1:10" ht="72" customHeight="1">
      <c r="A62" s="183"/>
      <c r="B62" s="264" t="s">
        <v>366</v>
      </c>
      <c r="C62" s="1213" t="s">
        <v>595</v>
      </c>
      <c r="D62" s="1213"/>
      <c r="E62" s="1213"/>
      <c r="F62" s="1213"/>
      <c r="G62" s="1213"/>
      <c r="H62" s="1213"/>
      <c r="I62" s="1213"/>
    </row>
    <row r="63" spans="1:10" ht="8.1" customHeight="1">
      <c r="A63" s="183"/>
      <c r="B63" s="264"/>
      <c r="C63" s="257"/>
      <c r="D63" s="257"/>
      <c r="E63" s="257"/>
      <c r="F63" s="257"/>
      <c r="G63" s="257"/>
      <c r="H63" s="257"/>
      <c r="I63" s="257"/>
    </row>
    <row r="64" spans="1:10" ht="96.75" customHeight="1">
      <c r="A64" s="183"/>
      <c r="B64" s="264" t="s">
        <v>367</v>
      </c>
      <c r="C64" s="1213" t="s">
        <v>596</v>
      </c>
      <c r="D64" s="1213"/>
      <c r="E64" s="1213"/>
      <c r="F64" s="1213"/>
      <c r="G64" s="1213"/>
      <c r="H64" s="1213"/>
      <c r="I64" s="1213"/>
    </row>
    <row r="65" spans="1:10" ht="8.1" customHeight="1">
      <c r="A65" s="183"/>
      <c r="B65" s="264"/>
      <c r="C65" s="257"/>
      <c r="D65" s="257"/>
      <c r="E65" s="257"/>
      <c r="F65" s="257"/>
      <c r="G65" s="257"/>
      <c r="H65" s="257"/>
      <c r="I65" s="257"/>
    </row>
    <row r="66" spans="1:10" ht="50.25" customHeight="1">
      <c r="A66" s="183"/>
      <c r="B66" s="264" t="s">
        <v>368</v>
      </c>
      <c r="C66" s="1213" t="s">
        <v>598</v>
      </c>
      <c r="D66" s="1213"/>
      <c r="E66" s="1213"/>
      <c r="F66" s="1213"/>
      <c r="G66" s="1213"/>
      <c r="H66" s="1213"/>
      <c r="I66" s="1213"/>
    </row>
    <row r="67" spans="1:10" ht="8.1" customHeight="1">
      <c r="A67" s="183"/>
      <c r="B67" s="264"/>
      <c r="C67" s="257"/>
      <c r="D67" s="257"/>
      <c r="E67" s="257"/>
      <c r="F67" s="257"/>
      <c r="G67" s="257"/>
      <c r="H67" s="257"/>
      <c r="I67" s="257"/>
    </row>
    <row r="68" spans="1:10" ht="82.5" customHeight="1">
      <c r="A68" s="264" t="s">
        <v>429</v>
      </c>
      <c r="B68" s="1213" t="s">
        <v>599</v>
      </c>
      <c r="C68" s="1213"/>
      <c r="D68" s="1213"/>
      <c r="E68" s="1213"/>
      <c r="F68" s="1213"/>
      <c r="G68" s="1213"/>
      <c r="H68" s="1213"/>
      <c r="I68" s="1213"/>
    </row>
    <row r="69" spans="1:10" ht="8.1" customHeight="1">
      <c r="A69" s="183"/>
      <c r="B69" s="264"/>
      <c r="C69" s="257"/>
      <c r="D69" s="257"/>
      <c r="E69" s="257"/>
      <c r="F69" s="257"/>
      <c r="G69" s="257"/>
      <c r="H69" s="257"/>
      <c r="I69" s="257"/>
    </row>
    <row r="70" spans="1:10" ht="16.5">
      <c r="A70" s="1315" t="s">
        <v>430</v>
      </c>
      <c r="B70" s="1315"/>
      <c r="C70" s="1315"/>
      <c r="D70" s="1315"/>
      <c r="E70" s="1315"/>
      <c r="F70" s="1315"/>
      <c r="G70" s="1315"/>
      <c r="H70" s="1315"/>
      <c r="I70" s="1315"/>
    </row>
    <row r="71" spans="1:10" ht="8.1" customHeight="1">
      <c r="A71" s="183"/>
      <c r="B71" s="264"/>
      <c r="C71" s="257"/>
      <c r="D71" s="257"/>
      <c r="E71" s="257"/>
      <c r="F71" s="257"/>
      <c r="G71" s="257"/>
      <c r="H71" s="257"/>
      <c r="I71" s="257"/>
    </row>
    <row r="72" spans="1:10" ht="49.5" customHeight="1">
      <c r="A72" s="264" t="s">
        <v>428</v>
      </c>
      <c r="B72" s="1213" t="s">
        <v>600</v>
      </c>
      <c r="C72" s="1213"/>
      <c r="D72" s="1213"/>
      <c r="E72" s="1213"/>
      <c r="F72" s="1213"/>
      <c r="G72" s="1213"/>
      <c r="H72" s="1213"/>
      <c r="I72" s="1213"/>
    </row>
    <row r="73" spans="1:10" ht="41.25" customHeight="1">
      <c r="A73" s="257"/>
      <c r="B73" s="260"/>
      <c r="C73" s="260"/>
      <c r="D73" s="260"/>
      <c r="E73" s="260"/>
      <c r="F73" s="257"/>
      <c r="G73" s="260"/>
      <c r="H73" s="260"/>
      <c r="I73" s="260"/>
      <c r="J73" s="73"/>
    </row>
    <row r="74" spans="1:10" ht="21" customHeight="1">
      <c r="A74" s="1213" t="s">
        <v>422</v>
      </c>
      <c r="B74" s="1213"/>
      <c r="C74" s="1213"/>
      <c r="D74" s="1213"/>
      <c r="E74" s="1316" t="s">
        <v>422</v>
      </c>
      <c r="F74" s="1316"/>
      <c r="G74" s="1316"/>
      <c r="H74" s="1316"/>
      <c r="I74" s="1316"/>
      <c r="J74" s="73"/>
    </row>
    <row r="75" spans="1:10" ht="33" customHeight="1">
      <c r="A75" s="1309" t="s">
        <v>423</v>
      </c>
      <c r="B75" s="1309"/>
      <c r="C75" s="1309"/>
      <c r="D75" s="1309"/>
      <c r="E75" s="1310" t="str">
        <f>E48</f>
        <v xml:space="preserve">(For &amp; On behalf of </v>
      </c>
      <c r="F75" s="1310"/>
      <c r="G75" s="1310"/>
      <c r="H75" s="1310"/>
      <c r="I75" s="1310"/>
      <c r="J75" s="73"/>
    </row>
    <row r="76" spans="1:10" ht="15.75">
      <c r="A76" s="260" t="s">
        <v>424</v>
      </c>
      <c r="B76" s="260"/>
      <c r="C76" s="260"/>
      <c r="D76" s="260"/>
      <c r="E76" s="260"/>
      <c r="F76" s="260"/>
      <c r="G76" s="260"/>
      <c r="H76" s="260"/>
      <c r="I76" s="261" t="s">
        <v>431</v>
      </c>
      <c r="J76" s="73"/>
    </row>
    <row r="77" spans="1:10" ht="120.75" customHeight="1">
      <c r="A77" s="183"/>
      <c r="B77" s="264" t="s">
        <v>366</v>
      </c>
      <c r="C77" s="1213" t="s">
        <v>601</v>
      </c>
      <c r="D77" s="1213"/>
      <c r="E77" s="1213"/>
      <c r="F77" s="1213"/>
      <c r="G77" s="1213"/>
      <c r="H77" s="1213"/>
      <c r="I77" s="1213"/>
    </row>
    <row r="78" spans="1:10" ht="9.9499999999999993" customHeight="1">
      <c r="A78" s="183"/>
      <c r="B78" s="145"/>
      <c r="C78" s="262"/>
      <c r="D78" s="262"/>
      <c r="E78" s="262"/>
      <c r="F78" s="262"/>
      <c r="G78" s="262"/>
      <c r="H78" s="262"/>
      <c r="I78" s="262"/>
    </row>
    <row r="79" spans="1:10" ht="101.25" customHeight="1">
      <c r="A79" s="183"/>
      <c r="B79" s="264" t="s">
        <v>367</v>
      </c>
      <c r="C79" s="1213" t="s">
        <v>602</v>
      </c>
      <c r="D79" s="1213"/>
      <c r="E79" s="1213"/>
      <c r="F79" s="1213"/>
      <c r="G79" s="1213"/>
      <c r="H79" s="1213"/>
      <c r="I79" s="1213"/>
    </row>
    <row r="80" spans="1:10" ht="9.9499999999999993" customHeight="1">
      <c r="A80" s="183"/>
      <c r="B80" s="264"/>
      <c r="C80" s="265"/>
      <c r="D80" s="265"/>
      <c r="E80" s="265"/>
      <c r="F80" s="265"/>
      <c r="G80" s="265"/>
      <c r="H80" s="265"/>
      <c r="I80" s="265"/>
    </row>
    <row r="81" spans="1:10" ht="69" customHeight="1">
      <c r="A81" s="183"/>
      <c r="B81" s="264" t="s">
        <v>597</v>
      </c>
      <c r="C81" s="1213" t="s">
        <v>603</v>
      </c>
      <c r="D81" s="1213"/>
      <c r="E81" s="1213"/>
      <c r="F81" s="1213"/>
      <c r="G81" s="1213"/>
      <c r="H81" s="1213"/>
      <c r="I81" s="1213"/>
    </row>
    <row r="82" spans="1:10" ht="9.9499999999999993" customHeight="1">
      <c r="A82" s="183"/>
      <c r="B82" s="264"/>
      <c r="C82" s="265"/>
      <c r="D82" s="265"/>
      <c r="E82" s="265"/>
      <c r="F82" s="265"/>
      <c r="G82" s="265"/>
      <c r="H82" s="265"/>
      <c r="I82" s="265"/>
    </row>
    <row r="83" spans="1:10" ht="100.5" customHeight="1">
      <c r="A83" s="183"/>
      <c r="B83" s="264" t="s">
        <v>369</v>
      </c>
      <c r="C83" s="1213" t="s">
        <v>432</v>
      </c>
      <c r="D83" s="1213"/>
      <c r="E83" s="1213"/>
      <c r="F83" s="1213"/>
      <c r="G83" s="1213"/>
      <c r="H83" s="1213"/>
      <c r="I83" s="1213"/>
    </row>
    <row r="84" spans="1:10" ht="9.9499999999999993" customHeight="1">
      <c r="A84" s="183"/>
      <c r="B84" s="264"/>
      <c r="C84" s="265"/>
      <c r="D84" s="265"/>
      <c r="E84" s="265"/>
      <c r="F84" s="265"/>
      <c r="G84" s="265"/>
      <c r="H84" s="265"/>
      <c r="I84" s="265"/>
    </row>
    <row r="85" spans="1:10" ht="80.25" customHeight="1">
      <c r="A85" s="183"/>
      <c r="B85" s="264" t="s">
        <v>604</v>
      </c>
      <c r="C85" s="1213" t="s">
        <v>605</v>
      </c>
      <c r="D85" s="1213"/>
      <c r="E85" s="1213"/>
      <c r="F85" s="1213"/>
      <c r="G85" s="1213"/>
      <c r="H85" s="1213"/>
      <c r="I85" s="1213"/>
    </row>
    <row r="86" spans="1:10" ht="9.9499999999999993" customHeight="1">
      <c r="A86" s="183"/>
      <c r="B86" s="264"/>
      <c r="C86" s="265"/>
      <c r="D86" s="265"/>
      <c r="E86" s="265"/>
      <c r="F86" s="265"/>
      <c r="G86" s="265"/>
      <c r="H86" s="265"/>
      <c r="I86" s="265"/>
    </row>
    <row r="87" spans="1:10" ht="64.5" customHeight="1">
      <c r="A87" s="183"/>
      <c r="B87" s="264" t="s">
        <v>81</v>
      </c>
      <c r="C87" s="1213" t="s">
        <v>606</v>
      </c>
      <c r="D87" s="1213"/>
      <c r="E87" s="1213"/>
      <c r="F87" s="1213"/>
      <c r="G87" s="1213"/>
      <c r="H87" s="1213"/>
      <c r="I87" s="1213"/>
    </row>
    <row r="88" spans="1:10" ht="8.1" customHeight="1">
      <c r="A88" s="183"/>
      <c r="B88" s="265"/>
      <c r="C88" s="265"/>
      <c r="D88" s="265"/>
      <c r="E88" s="265"/>
      <c r="F88" s="265"/>
      <c r="G88" s="265"/>
      <c r="H88" s="265"/>
      <c r="I88" s="265"/>
    </row>
    <row r="89" spans="1:10" ht="53.25" customHeight="1">
      <c r="A89" s="264"/>
      <c r="B89" s="264" t="s">
        <v>84</v>
      </c>
      <c r="C89" s="1213" t="s">
        <v>607</v>
      </c>
      <c r="D89" s="1213"/>
      <c r="E89" s="1213"/>
      <c r="F89" s="1213"/>
      <c r="G89" s="1213"/>
      <c r="H89" s="1213"/>
      <c r="I89" s="1213"/>
    </row>
    <row r="90" spans="1:10" ht="45.75" customHeight="1">
      <c r="A90" s="505" t="s">
        <v>429</v>
      </c>
      <c r="B90" s="1318" t="s">
        <v>608</v>
      </c>
      <c r="C90" s="1318"/>
      <c r="D90" s="1318"/>
      <c r="E90" s="1318"/>
      <c r="F90" s="1318"/>
      <c r="G90" s="1318"/>
      <c r="H90" s="1318"/>
      <c r="I90" s="1318"/>
      <c r="J90" s="73"/>
    </row>
    <row r="91" spans="1:10" ht="21" customHeight="1">
      <c r="A91" s="1213" t="s">
        <v>422</v>
      </c>
      <c r="B91" s="1213"/>
      <c r="C91" s="1213"/>
      <c r="D91" s="1213"/>
      <c r="E91" s="1316" t="s">
        <v>422</v>
      </c>
      <c r="F91" s="1316"/>
      <c r="G91" s="1316"/>
      <c r="H91" s="1316"/>
      <c r="I91" s="1316"/>
      <c r="J91" s="73"/>
    </row>
    <row r="92" spans="1:10" ht="33" customHeight="1">
      <c r="A92" s="1309" t="s">
        <v>423</v>
      </c>
      <c r="B92" s="1309"/>
      <c r="C92" s="1309"/>
      <c r="D92" s="1309"/>
      <c r="E92" s="1310" t="str">
        <f>E48</f>
        <v xml:space="preserve">(For &amp; On behalf of </v>
      </c>
      <c r="F92" s="1310"/>
      <c r="G92" s="1310"/>
      <c r="H92" s="1310"/>
      <c r="I92" s="1310"/>
      <c r="J92" s="73"/>
    </row>
    <row r="93" spans="1:10" ht="19.5" customHeight="1">
      <c r="A93" s="260" t="s">
        <v>424</v>
      </c>
      <c r="B93" s="260"/>
      <c r="C93" s="260"/>
      <c r="D93" s="260"/>
      <c r="E93" s="260"/>
      <c r="F93" s="260"/>
      <c r="G93" s="260"/>
      <c r="H93" s="260"/>
      <c r="I93" s="261" t="s">
        <v>433</v>
      </c>
      <c r="J93" s="73"/>
    </row>
    <row r="94" spans="1:10" ht="2.25" customHeight="1">
      <c r="A94" s="260"/>
      <c r="B94" s="260"/>
      <c r="C94" s="260"/>
      <c r="D94" s="260"/>
      <c r="E94" s="260"/>
      <c r="F94" s="260"/>
      <c r="G94" s="260"/>
      <c r="H94" s="260"/>
      <c r="I94" s="261"/>
      <c r="J94" s="73"/>
    </row>
    <row r="95" spans="1:10" ht="16.5">
      <c r="A95" s="1315" t="s">
        <v>434</v>
      </c>
      <c r="B95" s="1315"/>
      <c r="C95" s="1315"/>
      <c r="D95" s="1315"/>
      <c r="E95" s="1315"/>
      <c r="F95" s="1315"/>
      <c r="G95" s="1315"/>
      <c r="H95" s="1315"/>
      <c r="I95" s="1315"/>
    </row>
    <row r="96" spans="1:10" ht="8.1" customHeight="1">
      <c r="A96" s="183"/>
      <c r="B96" s="265"/>
      <c r="C96" s="265"/>
      <c r="D96" s="265"/>
      <c r="E96" s="265"/>
      <c r="F96" s="265"/>
      <c r="G96" s="265"/>
      <c r="H96" s="265"/>
      <c r="I96" s="265"/>
    </row>
    <row r="97" spans="1:9" ht="80.25" customHeight="1">
      <c r="A97" s="264" t="s">
        <v>428</v>
      </c>
      <c r="B97" s="1213" t="s">
        <v>609</v>
      </c>
      <c r="C97" s="1213"/>
      <c r="D97" s="1213"/>
      <c r="E97" s="1213"/>
      <c r="F97" s="1213"/>
      <c r="G97" s="1213"/>
      <c r="H97" s="1213"/>
      <c r="I97" s="1213"/>
    </row>
    <row r="98" spans="1:9" ht="8.1" customHeight="1">
      <c r="A98" s="183"/>
      <c r="B98" s="265"/>
      <c r="C98" s="265"/>
      <c r="D98" s="265"/>
      <c r="E98" s="265"/>
      <c r="F98" s="265"/>
      <c r="G98" s="265"/>
      <c r="H98" s="265"/>
      <c r="I98" s="265"/>
    </row>
    <row r="99" spans="1:9" ht="160.5" customHeight="1">
      <c r="A99" s="264" t="s">
        <v>429</v>
      </c>
      <c r="B99" s="1213" t="s">
        <v>610</v>
      </c>
      <c r="C99" s="1213"/>
      <c r="D99" s="1213"/>
      <c r="E99" s="1213"/>
      <c r="F99" s="1213"/>
      <c r="G99" s="1213"/>
      <c r="H99" s="1213"/>
      <c r="I99" s="1213"/>
    </row>
    <row r="100" spans="1:9" ht="8.1" customHeight="1">
      <c r="A100" s="183"/>
      <c r="B100" s="265"/>
      <c r="C100" s="265"/>
      <c r="D100" s="265"/>
      <c r="E100" s="265"/>
      <c r="F100" s="265"/>
      <c r="G100" s="265"/>
      <c r="H100" s="265"/>
      <c r="I100" s="265"/>
    </row>
    <row r="101" spans="1:9" ht="51.75" customHeight="1">
      <c r="A101" s="264" t="s">
        <v>435</v>
      </c>
      <c r="B101" s="1213" t="s">
        <v>611</v>
      </c>
      <c r="C101" s="1213"/>
      <c r="D101" s="1213"/>
      <c r="E101" s="1213"/>
      <c r="F101" s="1213"/>
      <c r="G101" s="1213"/>
      <c r="H101" s="1213"/>
      <c r="I101" s="1213"/>
    </row>
    <row r="102" spans="1:9" ht="15" customHeight="1">
      <c r="A102" s="262"/>
      <c r="B102" s="183"/>
      <c r="C102" s="183"/>
      <c r="D102" s="183"/>
      <c r="E102" s="183"/>
      <c r="F102" s="183"/>
      <c r="G102" s="183"/>
      <c r="H102" s="183"/>
      <c r="I102" s="183"/>
    </row>
    <row r="103" spans="1:9" ht="16.5">
      <c r="A103" s="1315" t="s">
        <v>436</v>
      </c>
      <c r="B103" s="1315"/>
      <c r="C103" s="1315"/>
      <c r="D103" s="1315"/>
      <c r="E103" s="1315"/>
      <c r="F103" s="1315"/>
      <c r="G103" s="1315"/>
      <c r="H103" s="1315"/>
      <c r="I103" s="1315"/>
    </row>
    <row r="104" spans="1:9" ht="8.1" customHeight="1">
      <c r="A104" s="183"/>
      <c r="B104" s="265"/>
      <c r="C104" s="265"/>
      <c r="D104" s="265"/>
      <c r="E104" s="265"/>
      <c r="F104" s="265"/>
      <c r="G104" s="265"/>
      <c r="H104" s="265"/>
      <c r="I104" s="265"/>
    </row>
    <row r="105" spans="1:9" ht="60" customHeight="1">
      <c r="A105" s="264" t="s">
        <v>428</v>
      </c>
      <c r="B105" s="1311" t="s">
        <v>612</v>
      </c>
      <c r="C105" s="1311"/>
      <c r="D105" s="1311"/>
      <c r="E105" s="1311"/>
      <c r="F105" s="1311"/>
      <c r="G105" s="1311"/>
      <c r="H105" s="1311"/>
      <c r="I105" s="1311"/>
    </row>
    <row r="106" spans="1:9" ht="8.1" customHeight="1">
      <c r="A106" s="183"/>
      <c r="B106" s="265"/>
      <c r="C106" s="265"/>
      <c r="D106" s="265"/>
      <c r="E106" s="265"/>
      <c r="F106" s="265"/>
      <c r="G106" s="265"/>
      <c r="H106" s="265"/>
      <c r="I106" s="265"/>
    </row>
    <row r="107" spans="1:9" ht="79.5" customHeight="1">
      <c r="A107" s="264" t="s">
        <v>429</v>
      </c>
      <c r="B107" s="1311" t="s">
        <v>613</v>
      </c>
      <c r="C107" s="1311"/>
      <c r="D107" s="1311"/>
      <c r="E107" s="1311"/>
      <c r="F107" s="1311"/>
      <c r="G107" s="1311"/>
      <c r="H107" s="1311"/>
      <c r="I107" s="1311"/>
    </row>
    <row r="108" spans="1:9" ht="8.1" customHeight="1">
      <c r="A108" s="183"/>
      <c r="B108" s="265"/>
      <c r="C108" s="265"/>
      <c r="D108" s="265"/>
      <c r="E108" s="265"/>
      <c r="F108" s="265"/>
      <c r="G108" s="265"/>
      <c r="H108" s="265"/>
      <c r="I108" s="265"/>
    </row>
    <row r="109" spans="1:9" ht="16.5">
      <c r="A109" s="1315" t="s">
        <v>437</v>
      </c>
      <c r="B109" s="1315"/>
      <c r="C109" s="1315"/>
      <c r="D109" s="1315"/>
      <c r="E109" s="1315"/>
      <c r="F109" s="1315"/>
      <c r="G109" s="1315"/>
      <c r="H109" s="1315"/>
      <c r="I109" s="1315"/>
    </row>
    <row r="110" spans="1:9" ht="15" customHeight="1">
      <c r="A110" s="263"/>
      <c r="B110" s="183"/>
      <c r="C110" s="183"/>
      <c r="D110" s="183"/>
      <c r="E110" s="183"/>
      <c r="F110" s="183"/>
      <c r="G110" s="183"/>
      <c r="H110" s="183"/>
      <c r="I110" s="183"/>
    </row>
    <row r="111" spans="1:9" ht="61.5" customHeight="1">
      <c r="A111" s="264" t="s">
        <v>428</v>
      </c>
      <c r="B111" s="1311" t="s">
        <v>614</v>
      </c>
      <c r="C111" s="1311"/>
      <c r="D111" s="1311"/>
      <c r="E111" s="1311"/>
      <c r="F111" s="1311"/>
      <c r="G111" s="1311"/>
      <c r="H111" s="1311"/>
      <c r="I111" s="1311"/>
    </row>
    <row r="112" spans="1:9" ht="58.5" customHeight="1">
      <c r="A112" s="264" t="s">
        <v>429</v>
      </c>
      <c r="B112" s="1311" t="s">
        <v>615</v>
      </c>
      <c r="C112" s="1311"/>
      <c r="D112" s="1311"/>
      <c r="E112" s="1311"/>
      <c r="F112" s="1311"/>
      <c r="G112" s="1311"/>
      <c r="H112" s="1311"/>
      <c r="I112" s="1311"/>
    </row>
    <row r="113" spans="1:10" ht="26.25" customHeight="1">
      <c r="A113" s="183"/>
      <c r="B113" s="183"/>
      <c r="C113" s="183"/>
      <c r="D113" s="183"/>
      <c r="E113" s="183"/>
      <c r="F113" s="183"/>
      <c r="G113" s="183"/>
      <c r="H113" s="183"/>
      <c r="I113" s="183"/>
      <c r="J113" s="73"/>
    </row>
    <row r="114" spans="1:10" ht="21" customHeight="1">
      <c r="A114" s="1213" t="s">
        <v>422</v>
      </c>
      <c r="B114" s="1213"/>
      <c r="C114" s="1213"/>
      <c r="D114" s="1213"/>
      <c r="E114" s="1316" t="s">
        <v>422</v>
      </c>
      <c r="F114" s="1316"/>
      <c r="G114" s="1316"/>
      <c r="H114" s="1316"/>
      <c r="I114" s="1316"/>
      <c r="J114" s="73"/>
    </row>
    <row r="115" spans="1:10" ht="33" customHeight="1">
      <c r="A115" s="1309" t="s">
        <v>423</v>
      </c>
      <c r="B115" s="1309"/>
      <c r="C115" s="1309"/>
      <c r="D115" s="1309"/>
      <c r="E115" s="1310" t="str">
        <f>E48</f>
        <v xml:space="preserve">(For &amp; On behalf of </v>
      </c>
      <c r="F115" s="1310"/>
      <c r="G115" s="1310"/>
      <c r="H115" s="1310"/>
      <c r="I115" s="1310"/>
      <c r="J115" s="73"/>
    </row>
    <row r="116" spans="1:10" ht="17.25" customHeight="1">
      <c r="A116" s="260" t="s">
        <v>424</v>
      </c>
      <c r="B116" s="260"/>
      <c r="C116" s="260"/>
      <c r="D116" s="260"/>
      <c r="E116" s="260"/>
      <c r="F116" s="260"/>
      <c r="G116" s="260"/>
      <c r="H116" s="260"/>
      <c r="I116" s="261" t="s">
        <v>438</v>
      </c>
      <c r="J116" s="73"/>
    </row>
    <row r="117" spans="1:10" ht="5.25" customHeight="1">
      <c r="A117" s="262"/>
      <c r="B117" s="183"/>
      <c r="C117" s="183"/>
      <c r="D117" s="183"/>
      <c r="E117" s="183"/>
      <c r="F117" s="183"/>
      <c r="G117" s="183"/>
      <c r="H117" s="183"/>
      <c r="I117" s="183"/>
    </row>
    <row r="118" spans="1:10" ht="18.75" customHeight="1">
      <c r="A118" s="264"/>
      <c r="B118" s="1311"/>
      <c r="C118" s="1311"/>
      <c r="D118" s="1311"/>
      <c r="E118" s="1311"/>
      <c r="F118" s="1311"/>
      <c r="G118" s="1311"/>
      <c r="H118" s="1311"/>
      <c r="I118" s="1311"/>
    </row>
    <row r="119" spans="1:10" ht="12" customHeight="1">
      <c r="A119" s="262"/>
      <c r="B119" s="183"/>
      <c r="C119" s="183"/>
      <c r="D119" s="183"/>
      <c r="E119" s="183"/>
      <c r="F119" s="183"/>
      <c r="G119" s="183"/>
      <c r="H119" s="183"/>
      <c r="I119" s="183"/>
    </row>
    <row r="120" spans="1:10" ht="16.5">
      <c r="A120" s="1315" t="s">
        <v>439</v>
      </c>
      <c r="B120" s="1315"/>
      <c r="C120" s="1315"/>
      <c r="D120" s="1315"/>
      <c r="E120" s="1315"/>
      <c r="F120" s="1315"/>
      <c r="G120" s="1315"/>
      <c r="H120" s="1315"/>
      <c r="I120" s="1315"/>
    </row>
    <row r="121" spans="1:10" ht="15.95" customHeight="1">
      <c r="A121" s="262"/>
      <c r="B121" s="183"/>
      <c r="C121" s="183"/>
      <c r="D121" s="183"/>
      <c r="E121" s="183"/>
      <c r="F121" s="183"/>
      <c r="G121" s="183"/>
      <c r="H121" s="183"/>
      <c r="I121" s="183"/>
    </row>
    <row r="122" spans="1:10" ht="46.5" customHeight="1">
      <c r="A122" s="264" t="s">
        <v>428</v>
      </c>
      <c r="B122" s="1311" t="s">
        <v>440</v>
      </c>
      <c r="C122" s="1311"/>
      <c r="D122" s="1311"/>
      <c r="E122" s="1311"/>
      <c r="F122" s="1311"/>
      <c r="G122" s="1311"/>
      <c r="H122" s="1311"/>
      <c r="I122" s="1311"/>
    </row>
    <row r="123" spans="1:10" ht="8.1" customHeight="1">
      <c r="B123" s="265"/>
      <c r="C123" s="265"/>
      <c r="D123" s="265"/>
      <c r="E123" s="265"/>
      <c r="F123" s="265"/>
      <c r="G123" s="265"/>
      <c r="H123" s="265"/>
      <c r="I123" s="265"/>
    </row>
    <row r="124" spans="1:10" ht="50.25" customHeight="1">
      <c r="A124" s="264" t="s">
        <v>429</v>
      </c>
      <c r="B124" s="1311" t="s">
        <v>441</v>
      </c>
      <c r="C124" s="1311"/>
      <c r="D124" s="1311"/>
      <c r="E124" s="1311"/>
      <c r="F124" s="1311"/>
      <c r="G124" s="1311"/>
      <c r="H124" s="1311"/>
      <c r="I124" s="1311"/>
    </row>
    <row r="125" spans="1:10" ht="12" customHeight="1">
      <c r="A125" s="262"/>
      <c r="B125" s="183"/>
      <c r="C125" s="183"/>
      <c r="D125" s="183"/>
      <c r="E125" s="183"/>
      <c r="F125" s="183"/>
      <c r="G125" s="183"/>
      <c r="H125" s="183"/>
      <c r="I125" s="183"/>
    </row>
    <row r="126" spans="1:10" ht="25.5" customHeight="1">
      <c r="A126" s="1315" t="s">
        <v>442</v>
      </c>
      <c r="B126" s="1315"/>
      <c r="C126" s="1315"/>
      <c r="D126" s="1315"/>
      <c r="E126" s="1315"/>
      <c r="F126" s="1315"/>
      <c r="G126" s="1315"/>
      <c r="H126" s="1315"/>
      <c r="I126" s="1315"/>
    </row>
    <row r="127" spans="1:10" ht="15.95" customHeight="1">
      <c r="A127" s="262"/>
      <c r="B127" s="183"/>
      <c r="C127" s="183"/>
      <c r="D127" s="183"/>
      <c r="E127" s="183"/>
      <c r="F127" s="183"/>
      <c r="G127" s="183"/>
      <c r="H127" s="183"/>
      <c r="I127" s="183"/>
    </row>
    <row r="128" spans="1:10" ht="82.5" customHeight="1">
      <c r="A128" s="1311" t="s">
        <v>616</v>
      </c>
      <c r="B128" s="1311"/>
      <c r="C128" s="1311"/>
      <c r="D128" s="1311"/>
      <c r="E128" s="1311"/>
      <c r="F128" s="1311"/>
      <c r="G128" s="1311"/>
      <c r="H128" s="1311"/>
      <c r="I128" s="1311"/>
    </row>
    <row r="129" spans="1:10" ht="12" customHeight="1">
      <c r="A129" s="262"/>
      <c r="B129" s="183"/>
      <c r="C129" s="183"/>
      <c r="D129" s="183"/>
      <c r="E129" s="183"/>
      <c r="F129" s="183"/>
      <c r="G129" s="183"/>
      <c r="H129" s="183"/>
      <c r="I129" s="183"/>
    </row>
    <row r="130" spans="1:10" ht="21.75" customHeight="1">
      <c r="A130" s="1315" t="s">
        <v>443</v>
      </c>
      <c r="B130" s="1315"/>
      <c r="C130" s="1315"/>
      <c r="D130" s="1315"/>
      <c r="E130" s="1315"/>
      <c r="F130" s="1315"/>
      <c r="G130" s="1315"/>
      <c r="H130" s="1315"/>
      <c r="I130" s="1315"/>
    </row>
    <row r="131" spans="1:10" ht="15.95" customHeight="1">
      <c r="A131" s="263"/>
      <c r="B131" s="183"/>
      <c r="C131" s="183"/>
      <c r="D131" s="183"/>
      <c r="E131" s="183"/>
      <c r="F131" s="183"/>
      <c r="G131" s="183"/>
      <c r="H131" s="183"/>
      <c r="I131" s="183"/>
    </row>
    <row r="132" spans="1:10" ht="69" customHeight="1">
      <c r="A132" s="264" t="s">
        <v>428</v>
      </c>
      <c r="B132" s="1311" t="s">
        <v>618</v>
      </c>
      <c r="C132" s="1311"/>
      <c r="D132" s="1311"/>
      <c r="E132" s="1311"/>
      <c r="F132" s="1311"/>
      <c r="G132" s="1311"/>
      <c r="H132" s="1311"/>
      <c r="I132" s="1311"/>
    </row>
    <row r="133" spans="1:10" ht="8.1" customHeight="1">
      <c r="A133" s="183"/>
      <c r="B133" s="265"/>
      <c r="C133" s="265"/>
      <c r="D133" s="265"/>
      <c r="E133" s="265"/>
      <c r="F133" s="265"/>
      <c r="G133" s="265"/>
      <c r="H133" s="265"/>
      <c r="I133" s="265"/>
    </row>
    <row r="134" spans="1:10" ht="134.25" customHeight="1">
      <c r="A134" s="264" t="s">
        <v>429</v>
      </c>
      <c r="B134" s="1311" t="s">
        <v>619</v>
      </c>
      <c r="C134" s="1311"/>
      <c r="D134" s="1311"/>
      <c r="E134" s="1311"/>
      <c r="F134" s="1311"/>
      <c r="G134" s="1311"/>
      <c r="H134" s="1311"/>
      <c r="I134" s="1311"/>
    </row>
    <row r="135" spans="1:10" ht="28.5" customHeight="1">
      <c r="A135" s="264"/>
      <c r="B135" s="258"/>
      <c r="C135" s="258"/>
      <c r="D135" s="258"/>
      <c r="E135" s="258"/>
      <c r="F135" s="258"/>
      <c r="G135" s="258"/>
      <c r="H135" s="258"/>
      <c r="I135" s="258"/>
    </row>
    <row r="136" spans="1:10" ht="24.95" customHeight="1">
      <c r="A136" s="264"/>
      <c r="B136" s="258"/>
      <c r="C136" s="258"/>
      <c r="D136" s="258"/>
      <c r="E136" s="258"/>
      <c r="F136" s="258"/>
      <c r="G136" s="258"/>
      <c r="H136" s="258"/>
      <c r="I136" s="258"/>
    </row>
    <row r="137" spans="1:10" ht="21" customHeight="1">
      <c r="A137" s="1213" t="s">
        <v>422</v>
      </c>
      <c r="B137" s="1213"/>
      <c r="C137" s="1213"/>
      <c r="D137" s="1213"/>
      <c r="E137" s="1316" t="s">
        <v>422</v>
      </c>
      <c r="F137" s="1316"/>
      <c r="G137" s="1316"/>
      <c r="H137" s="1316"/>
      <c r="I137" s="1316"/>
      <c r="J137" s="73"/>
    </row>
    <row r="138" spans="1:10" ht="33" customHeight="1">
      <c r="A138" s="1309" t="s">
        <v>423</v>
      </c>
      <c r="B138" s="1309"/>
      <c r="C138" s="1309"/>
      <c r="D138" s="1309"/>
      <c r="E138" s="1310" t="str">
        <f>E48</f>
        <v xml:space="preserve">(For &amp; On behalf of </v>
      </c>
      <c r="F138" s="1310"/>
      <c r="G138" s="1310"/>
      <c r="H138" s="1310"/>
      <c r="I138" s="1310"/>
      <c r="J138" s="73"/>
    </row>
    <row r="139" spans="1:10" ht="15.75">
      <c r="A139" s="260" t="s">
        <v>424</v>
      </c>
      <c r="B139" s="260"/>
      <c r="C139" s="260"/>
      <c r="D139" s="260"/>
      <c r="E139" s="260"/>
      <c r="F139" s="260"/>
      <c r="G139" s="260"/>
      <c r="H139" s="260"/>
      <c r="I139" s="261" t="s">
        <v>444</v>
      </c>
      <c r="J139" s="73"/>
    </row>
    <row r="140" spans="1:10" ht="6" customHeight="1">
      <c r="A140" s="260"/>
      <c r="B140" s="260"/>
      <c r="C140" s="260"/>
      <c r="D140" s="260"/>
      <c r="E140" s="260"/>
      <c r="F140" s="260"/>
      <c r="G140" s="260"/>
      <c r="H140" s="260"/>
      <c r="I140" s="261"/>
      <c r="J140" s="73"/>
    </row>
    <row r="141" spans="1:10" ht="8.25" customHeight="1">
      <c r="A141" s="260"/>
      <c r="B141" s="260"/>
      <c r="C141" s="260"/>
      <c r="D141" s="260"/>
      <c r="E141" s="260"/>
      <c r="F141" s="260"/>
      <c r="G141" s="260"/>
      <c r="H141" s="260"/>
      <c r="I141" s="261"/>
      <c r="J141" s="73"/>
    </row>
    <row r="142" spans="1:10" ht="63" customHeight="1">
      <c r="A142" s="264" t="s">
        <v>435</v>
      </c>
      <c r="B142" s="1311" t="s">
        <v>620</v>
      </c>
      <c r="C142" s="1311"/>
      <c r="D142" s="1311"/>
      <c r="E142" s="1311"/>
      <c r="F142" s="1311"/>
      <c r="G142" s="1311"/>
      <c r="H142" s="1311"/>
      <c r="I142" s="1311"/>
    </row>
    <row r="143" spans="1:10" ht="12" customHeight="1">
      <c r="A143" s="264"/>
      <c r="B143" s="1311"/>
      <c r="C143" s="1311"/>
      <c r="D143" s="1311"/>
      <c r="E143" s="1311"/>
      <c r="F143" s="1311"/>
      <c r="G143" s="1311"/>
      <c r="H143" s="1311"/>
      <c r="I143" s="1311"/>
    </row>
    <row r="144" spans="1:10" ht="124.5" customHeight="1">
      <c r="A144" s="264" t="s">
        <v>445</v>
      </c>
      <c r="B144" s="1311" t="s">
        <v>621</v>
      </c>
      <c r="C144" s="1311"/>
      <c r="D144" s="1311"/>
      <c r="E144" s="1311"/>
      <c r="F144" s="1311"/>
      <c r="G144" s="1311"/>
      <c r="H144" s="1311"/>
      <c r="I144" s="1311"/>
    </row>
    <row r="145" spans="1:10" ht="12" customHeight="1">
      <c r="A145" s="264"/>
      <c r="B145" s="1311"/>
      <c r="C145" s="1311"/>
      <c r="D145" s="1311"/>
      <c r="E145" s="1311"/>
      <c r="F145" s="1311"/>
      <c r="G145" s="1311"/>
      <c r="H145" s="1311"/>
      <c r="I145" s="1311"/>
    </row>
    <row r="146" spans="1:10" ht="121.5" customHeight="1">
      <c r="A146" s="264" t="s">
        <v>446</v>
      </c>
      <c r="B146" s="1311" t="s">
        <v>622</v>
      </c>
      <c r="C146" s="1311"/>
      <c r="D146" s="1311"/>
      <c r="E146" s="1311"/>
      <c r="F146" s="1311"/>
      <c r="G146" s="1311"/>
      <c r="H146" s="1311"/>
      <c r="I146" s="1311"/>
    </row>
    <row r="147" spans="1:10" ht="12" customHeight="1">
      <c r="A147" s="264"/>
      <c r="B147" s="1311"/>
      <c r="C147" s="1311"/>
      <c r="D147" s="1311"/>
      <c r="E147" s="1311"/>
      <c r="F147" s="1311"/>
      <c r="G147" s="1311"/>
      <c r="H147" s="1311"/>
      <c r="I147" s="1311"/>
    </row>
    <row r="148" spans="1:10" ht="155.25" customHeight="1">
      <c r="A148" s="264" t="s">
        <v>447</v>
      </c>
      <c r="B148" s="1311" t="s">
        <v>623</v>
      </c>
      <c r="C148" s="1311"/>
      <c r="D148" s="1311"/>
      <c r="E148" s="1311"/>
      <c r="F148" s="1311"/>
      <c r="G148" s="1311"/>
      <c r="H148" s="1311"/>
      <c r="I148" s="1311"/>
    </row>
    <row r="149" spans="1:10" ht="12" customHeight="1">
      <c r="A149" s="264"/>
      <c r="B149" s="1311"/>
      <c r="C149" s="1311"/>
      <c r="D149" s="1311"/>
      <c r="E149" s="1311"/>
      <c r="F149" s="1311"/>
      <c r="G149" s="1311"/>
      <c r="H149" s="1311"/>
      <c r="I149" s="1311"/>
    </row>
    <row r="150" spans="1:10" ht="78" customHeight="1">
      <c r="A150" s="264" t="s">
        <v>448</v>
      </c>
      <c r="B150" s="1311" t="s">
        <v>624</v>
      </c>
      <c r="C150" s="1311"/>
      <c r="D150" s="1311"/>
      <c r="E150" s="1311"/>
      <c r="F150" s="1311"/>
      <c r="G150" s="1311"/>
      <c r="H150" s="1311"/>
      <c r="I150" s="1311"/>
    </row>
    <row r="151" spans="1:10" ht="12" customHeight="1">
      <c r="A151" s="264"/>
      <c r="B151" s="1311"/>
      <c r="C151" s="1311"/>
      <c r="D151" s="1311"/>
      <c r="E151" s="1311"/>
      <c r="F151" s="1311"/>
      <c r="G151" s="1311"/>
      <c r="H151" s="1311"/>
      <c r="I151" s="1311"/>
    </row>
    <row r="152" spans="1:10" ht="93.75" customHeight="1">
      <c r="A152" s="264" t="s">
        <v>449</v>
      </c>
      <c r="B152" s="1311" t="s">
        <v>625</v>
      </c>
      <c r="C152" s="1311"/>
      <c r="D152" s="1311"/>
      <c r="E152" s="1311"/>
      <c r="F152" s="1311"/>
      <c r="G152" s="1311"/>
      <c r="H152" s="1311"/>
      <c r="I152" s="1311"/>
    </row>
    <row r="153" spans="1:10" ht="51" customHeight="1">
      <c r="A153" s="264"/>
      <c r="B153" s="258"/>
      <c r="C153" s="258"/>
      <c r="D153" s="258"/>
      <c r="E153" s="258"/>
      <c r="F153" s="258"/>
      <c r="G153" s="258"/>
      <c r="H153" s="258"/>
      <c r="I153" s="258"/>
    </row>
    <row r="154" spans="1:10" ht="24.95" customHeight="1">
      <c r="A154" s="264"/>
      <c r="B154" s="258"/>
      <c r="C154" s="258"/>
      <c r="D154" s="258"/>
      <c r="E154" s="258"/>
      <c r="F154" s="258"/>
      <c r="G154" s="258"/>
      <c r="H154" s="258"/>
      <c r="I154" s="258"/>
    </row>
    <row r="155" spans="1:10" ht="21" customHeight="1">
      <c r="A155" s="1213" t="s">
        <v>422</v>
      </c>
      <c r="B155" s="1213"/>
      <c r="C155" s="1213"/>
      <c r="D155" s="1213"/>
      <c r="E155" s="1316" t="s">
        <v>422</v>
      </c>
      <c r="F155" s="1316"/>
      <c r="G155" s="1316"/>
      <c r="H155" s="1316"/>
      <c r="I155" s="1316"/>
      <c r="J155" s="73"/>
    </row>
    <row r="156" spans="1:10" ht="33" customHeight="1">
      <c r="A156" s="1309" t="s">
        <v>423</v>
      </c>
      <c r="B156" s="1309"/>
      <c r="C156" s="1309"/>
      <c r="D156" s="1309"/>
      <c r="E156" s="1310" t="str">
        <f>E48</f>
        <v xml:space="preserve">(For &amp; On behalf of </v>
      </c>
      <c r="F156" s="1310"/>
      <c r="G156" s="1310"/>
      <c r="H156" s="1310"/>
      <c r="I156" s="1310"/>
      <c r="J156" s="73"/>
    </row>
    <row r="157" spans="1:10" ht="16.5" customHeight="1">
      <c r="A157" s="260" t="s">
        <v>424</v>
      </c>
      <c r="B157" s="260"/>
      <c r="C157" s="260"/>
      <c r="D157" s="260"/>
      <c r="E157" s="260"/>
      <c r="F157" s="260"/>
      <c r="G157" s="260"/>
      <c r="H157" s="260"/>
      <c r="I157" s="261" t="s">
        <v>450</v>
      </c>
      <c r="J157" s="73"/>
    </row>
    <row r="158" spans="1:10" ht="5.25" customHeight="1">
      <c r="A158" s="260"/>
      <c r="B158" s="260"/>
      <c r="C158" s="260"/>
      <c r="D158" s="260"/>
      <c r="E158" s="260"/>
      <c r="F158" s="260"/>
      <c r="G158" s="260"/>
      <c r="H158" s="260"/>
      <c r="I158" s="261"/>
      <c r="J158" s="73"/>
    </row>
    <row r="159" spans="1:10" ht="21" customHeight="1">
      <c r="A159" s="264"/>
      <c r="B159" s="1311"/>
      <c r="C159" s="1311"/>
      <c r="D159" s="1311"/>
      <c r="E159" s="1311"/>
      <c r="F159" s="1311"/>
      <c r="G159" s="1311"/>
      <c r="H159" s="1311"/>
      <c r="I159" s="1311"/>
    </row>
    <row r="160" spans="1:10" ht="8.1" customHeight="1">
      <c r="A160" s="264"/>
      <c r="B160" s="183"/>
      <c r="C160" s="183"/>
      <c r="D160" s="183"/>
      <c r="E160" s="183"/>
      <c r="F160" s="183"/>
      <c r="G160" s="183"/>
      <c r="H160" s="183"/>
      <c r="I160" s="183"/>
    </row>
    <row r="161" spans="1:9" ht="64.5" customHeight="1">
      <c r="A161" s="264" t="s">
        <v>451</v>
      </c>
      <c r="B161" s="1311" t="s">
        <v>626</v>
      </c>
      <c r="C161" s="1311"/>
      <c r="D161" s="1311"/>
      <c r="E161" s="1311"/>
      <c r="F161" s="1311"/>
      <c r="G161" s="1311"/>
      <c r="H161" s="1311"/>
      <c r="I161" s="1311"/>
    </row>
    <row r="162" spans="1:9" ht="7.5" customHeight="1">
      <c r="A162" s="264"/>
      <c r="B162" s="258"/>
      <c r="C162" s="258"/>
      <c r="D162" s="258"/>
      <c r="E162" s="258"/>
      <c r="F162" s="258"/>
      <c r="G162" s="258"/>
      <c r="H162" s="258"/>
      <c r="I162" s="258"/>
    </row>
    <row r="163" spans="1:9" ht="29.25" customHeight="1">
      <c r="A163" s="264" t="s">
        <v>617</v>
      </c>
      <c r="B163" s="1311" t="s">
        <v>627</v>
      </c>
      <c r="C163" s="1311"/>
      <c r="D163" s="1311"/>
      <c r="E163" s="1311"/>
      <c r="F163" s="1311"/>
      <c r="G163" s="1311"/>
      <c r="H163" s="1311"/>
      <c r="I163" s="1311"/>
    </row>
    <row r="164" spans="1:9" ht="58.5" customHeight="1">
      <c r="A164" s="264" t="s">
        <v>452</v>
      </c>
      <c r="B164" s="1311" t="s">
        <v>628</v>
      </c>
      <c r="C164" s="1311"/>
      <c r="D164" s="1311"/>
      <c r="E164" s="1311"/>
      <c r="F164" s="1311"/>
      <c r="G164" s="1311"/>
      <c r="H164" s="1311"/>
      <c r="I164" s="1311"/>
    </row>
    <row r="165" spans="1:9" ht="8.1" customHeight="1">
      <c r="A165" s="262"/>
      <c r="B165" s="183"/>
      <c r="C165" s="183"/>
      <c r="D165" s="183"/>
      <c r="E165" s="183"/>
      <c r="F165" s="183"/>
      <c r="G165" s="183"/>
      <c r="H165" s="183"/>
      <c r="I165" s="183"/>
    </row>
    <row r="166" spans="1:9" ht="16.5">
      <c r="A166" s="1315" t="s">
        <v>453</v>
      </c>
      <c r="B166" s="1315"/>
      <c r="C166" s="1315"/>
      <c r="D166" s="1315"/>
      <c r="E166" s="1315"/>
      <c r="F166" s="1315"/>
      <c r="G166" s="1315"/>
      <c r="H166" s="1315"/>
      <c r="I166" s="1315"/>
    </row>
    <row r="167" spans="1:9" ht="8.1" customHeight="1">
      <c r="A167" s="262"/>
      <c r="B167" s="183"/>
      <c r="C167" s="183"/>
      <c r="D167" s="183"/>
      <c r="E167" s="183"/>
      <c r="F167" s="183"/>
      <c r="G167" s="183"/>
      <c r="H167" s="183"/>
      <c r="I167" s="183"/>
    </row>
    <row r="168" spans="1:9" ht="54.75" customHeight="1">
      <c r="A168" s="1311" t="s">
        <v>454</v>
      </c>
      <c r="B168" s="1311"/>
      <c r="C168" s="1311"/>
      <c r="D168" s="1311"/>
      <c r="E168" s="1311"/>
      <c r="F168" s="1311"/>
      <c r="G168" s="1311"/>
      <c r="H168" s="1311"/>
      <c r="I168" s="1311"/>
    </row>
    <row r="169" spans="1:9" ht="8.1" customHeight="1">
      <c r="A169" s="263"/>
      <c r="B169" s="183"/>
      <c r="C169" s="183"/>
      <c r="D169" s="183"/>
      <c r="E169" s="183"/>
      <c r="F169" s="183"/>
      <c r="G169" s="183"/>
      <c r="H169" s="183"/>
      <c r="I169" s="183"/>
    </row>
    <row r="170" spans="1:9" ht="16.5">
      <c r="A170" s="1315" t="s">
        <v>455</v>
      </c>
      <c r="B170" s="1315"/>
      <c r="C170" s="1315"/>
      <c r="D170" s="1315"/>
      <c r="E170" s="1315"/>
      <c r="F170" s="1315"/>
      <c r="G170" s="1315"/>
      <c r="H170" s="1315"/>
      <c r="I170" s="1315"/>
    </row>
    <row r="171" spans="1:9" ht="8.1" customHeight="1">
      <c r="A171" s="262"/>
      <c r="B171" s="183"/>
      <c r="C171" s="183"/>
      <c r="D171" s="183"/>
      <c r="E171" s="183"/>
      <c r="F171" s="183"/>
      <c r="G171" s="183"/>
      <c r="H171" s="183"/>
      <c r="I171" s="183"/>
    </row>
    <row r="172" spans="1:9" ht="75.75" customHeight="1">
      <c r="A172" s="264" t="s">
        <v>428</v>
      </c>
      <c r="B172" s="1311" t="s">
        <v>629</v>
      </c>
      <c r="C172" s="1311"/>
      <c r="D172" s="1311"/>
      <c r="E172" s="1311"/>
      <c r="F172" s="1311"/>
      <c r="G172" s="1311"/>
      <c r="H172" s="1311"/>
      <c r="I172" s="1311"/>
    </row>
    <row r="173" spans="1:9" ht="8.1" customHeight="1">
      <c r="A173" s="145"/>
      <c r="B173" s="183"/>
      <c r="C173" s="183"/>
      <c r="D173" s="183"/>
      <c r="E173" s="183"/>
      <c r="F173" s="183"/>
      <c r="G173" s="183"/>
      <c r="H173" s="183"/>
      <c r="I173" s="183"/>
    </row>
    <row r="174" spans="1:9" ht="42.75" customHeight="1">
      <c r="A174" s="264" t="s">
        <v>429</v>
      </c>
      <c r="B174" s="1311" t="s">
        <v>630</v>
      </c>
      <c r="C174" s="1311"/>
      <c r="D174" s="1311"/>
      <c r="E174" s="1311"/>
      <c r="F174" s="1311"/>
      <c r="G174" s="1311"/>
      <c r="H174" s="1311"/>
      <c r="I174" s="1311"/>
    </row>
    <row r="175" spans="1:9" ht="8.1" customHeight="1">
      <c r="A175" s="145"/>
      <c r="B175" s="183"/>
      <c r="C175" s="183"/>
      <c r="D175" s="183"/>
      <c r="E175" s="183"/>
      <c r="F175" s="183"/>
      <c r="G175" s="183"/>
      <c r="H175" s="183"/>
      <c r="I175" s="183"/>
    </row>
    <row r="176" spans="1:9" ht="60.75" customHeight="1">
      <c r="A176" s="264" t="s">
        <v>435</v>
      </c>
      <c r="B176" s="1311" t="s">
        <v>456</v>
      </c>
      <c r="C176" s="1311"/>
      <c r="D176" s="1311"/>
      <c r="E176" s="1311"/>
      <c r="F176" s="1311"/>
      <c r="G176" s="1311"/>
      <c r="H176" s="1311"/>
      <c r="I176" s="1311"/>
    </row>
    <row r="177" spans="1:10" ht="8.1" customHeight="1">
      <c r="A177" s="264"/>
      <c r="B177" s="183"/>
      <c r="C177" s="183"/>
      <c r="D177" s="183"/>
      <c r="E177" s="183"/>
      <c r="F177" s="183"/>
      <c r="G177" s="183"/>
      <c r="H177" s="183"/>
      <c r="I177" s="183"/>
    </row>
    <row r="178" spans="1:10" ht="43.5" customHeight="1">
      <c r="A178" s="264" t="s">
        <v>445</v>
      </c>
      <c r="B178" s="1311" t="s">
        <v>457</v>
      </c>
      <c r="C178" s="1311"/>
      <c r="D178" s="1311"/>
      <c r="E178" s="1311"/>
      <c r="F178" s="1311"/>
      <c r="G178" s="1311"/>
      <c r="H178" s="1311"/>
      <c r="I178" s="1311"/>
    </row>
    <row r="179" spans="1:10" ht="8.1" customHeight="1">
      <c r="A179" s="264"/>
      <c r="B179" s="183"/>
      <c r="C179" s="183"/>
      <c r="D179" s="183"/>
      <c r="E179" s="183"/>
      <c r="F179" s="183"/>
      <c r="G179" s="183"/>
      <c r="H179" s="183"/>
      <c r="I179" s="183"/>
    </row>
    <row r="180" spans="1:10" ht="24" customHeight="1">
      <c r="A180" s="264" t="s">
        <v>446</v>
      </c>
      <c r="B180" s="1311" t="s">
        <v>631</v>
      </c>
      <c r="C180" s="1311"/>
      <c r="D180" s="1311"/>
      <c r="E180" s="1311"/>
      <c r="F180" s="1311"/>
      <c r="G180" s="1311"/>
      <c r="H180" s="1311"/>
      <c r="I180" s="1311"/>
    </row>
    <row r="181" spans="1:10" ht="8.1" customHeight="1">
      <c r="A181" s="264"/>
      <c r="B181" s="183"/>
      <c r="C181" s="183"/>
      <c r="D181" s="183"/>
      <c r="E181" s="183"/>
      <c r="F181" s="183"/>
      <c r="G181" s="183"/>
      <c r="H181" s="183"/>
      <c r="I181" s="183"/>
    </row>
    <row r="182" spans="1:10" ht="90" customHeight="1">
      <c r="A182" s="264" t="s">
        <v>447</v>
      </c>
      <c r="B182" s="1311" t="s">
        <v>632</v>
      </c>
      <c r="C182" s="1311"/>
      <c r="D182" s="1311"/>
      <c r="E182" s="1311"/>
      <c r="F182" s="1311"/>
      <c r="G182" s="1311"/>
      <c r="H182" s="1311"/>
      <c r="I182" s="1311"/>
    </row>
    <row r="183" spans="1:10" ht="55.5" customHeight="1">
      <c r="A183" s="264" t="s">
        <v>458</v>
      </c>
      <c r="B183" s="1317" t="s">
        <v>459</v>
      </c>
      <c r="C183" s="1317"/>
      <c r="D183" s="1317"/>
      <c r="E183" s="1317"/>
      <c r="F183" s="1317"/>
      <c r="G183" s="1317"/>
      <c r="H183" s="1317"/>
      <c r="I183" s="1317"/>
    </row>
    <row r="184" spans="1:10" ht="31.5" customHeight="1">
      <c r="A184" s="264"/>
      <c r="B184" s="258"/>
      <c r="C184" s="258"/>
      <c r="D184" s="258"/>
      <c r="E184" s="258"/>
      <c r="F184" s="258"/>
      <c r="G184" s="258"/>
      <c r="H184" s="258"/>
      <c r="I184" s="258"/>
    </row>
    <row r="185" spans="1:10" ht="21" customHeight="1">
      <c r="A185" s="1213" t="s">
        <v>422</v>
      </c>
      <c r="B185" s="1213"/>
      <c r="C185" s="1213"/>
      <c r="D185" s="1213"/>
      <c r="E185" s="1316" t="s">
        <v>422</v>
      </c>
      <c r="F185" s="1316"/>
      <c r="G185" s="1316"/>
      <c r="H185" s="1316"/>
      <c r="I185" s="1316"/>
      <c r="J185" s="73"/>
    </row>
    <row r="186" spans="1:10" ht="33" customHeight="1">
      <c r="A186" s="1309" t="s">
        <v>423</v>
      </c>
      <c r="B186" s="1309"/>
      <c r="C186" s="1309"/>
      <c r="D186" s="1309"/>
      <c r="E186" s="1310" t="str">
        <f>E48</f>
        <v xml:space="preserve">(For &amp; On behalf of </v>
      </c>
      <c r="F186" s="1310"/>
      <c r="G186" s="1310"/>
      <c r="H186" s="1310"/>
      <c r="I186" s="1310"/>
      <c r="J186" s="73"/>
    </row>
    <row r="187" spans="1:10" ht="18.75" customHeight="1">
      <c r="A187" s="260" t="s">
        <v>424</v>
      </c>
      <c r="B187" s="260"/>
      <c r="C187" s="260"/>
      <c r="D187" s="260"/>
      <c r="E187" s="260"/>
      <c r="F187" s="260"/>
      <c r="G187" s="260"/>
      <c r="H187" s="260"/>
      <c r="I187" s="261" t="s">
        <v>460</v>
      </c>
      <c r="J187" s="73"/>
    </row>
    <row r="188" spans="1:10" ht="15.75">
      <c r="A188" s="260"/>
      <c r="B188" s="260"/>
      <c r="C188" s="260"/>
      <c r="D188" s="260"/>
      <c r="E188" s="260"/>
      <c r="F188" s="260"/>
      <c r="G188" s="260"/>
      <c r="H188" s="260"/>
      <c r="I188" s="261"/>
      <c r="J188" s="73"/>
    </row>
    <row r="189" spans="1:10" ht="53.25" customHeight="1">
      <c r="A189" s="264" t="s">
        <v>448</v>
      </c>
      <c r="B189" s="1311" t="s">
        <v>461</v>
      </c>
      <c r="C189" s="1311"/>
      <c r="D189" s="1311"/>
      <c r="E189" s="1311"/>
      <c r="F189" s="1311"/>
      <c r="G189" s="1311"/>
      <c r="H189" s="1311"/>
      <c r="I189" s="1311"/>
    </row>
    <row r="190" spans="1:10" ht="15.75">
      <c r="A190" s="262"/>
      <c r="B190" s="183"/>
      <c r="C190" s="183"/>
      <c r="D190" s="183"/>
      <c r="E190" s="183"/>
      <c r="F190" s="183"/>
      <c r="G190" s="183"/>
      <c r="H190" s="183"/>
      <c r="I190" s="183"/>
    </row>
    <row r="191" spans="1:10" ht="21.95" customHeight="1">
      <c r="A191" s="183"/>
      <c r="B191" s="257"/>
      <c r="C191" s="183"/>
      <c r="D191" s="183"/>
      <c r="E191" s="183"/>
      <c r="F191" s="257"/>
      <c r="G191" s="183"/>
      <c r="H191" s="183"/>
      <c r="I191" s="183"/>
    </row>
    <row r="192" spans="1:10" ht="21.95" customHeight="1">
      <c r="A192" s="183"/>
      <c r="B192" s="266" t="s">
        <v>462</v>
      </c>
      <c r="C192" s="266"/>
      <c r="D192" s="266"/>
      <c r="E192" s="266"/>
      <c r="F192" s="266" t="s">
        <v>462</v>
      </c>
      <c r="G192" s="266"/>
      <c r="H192" s="266"/>
      <c r="I192" s="266"/>
    </row>
    <row r="193" spans="1:9" ht="35.25" customHeight="1">
      <c r="A193" s="183"/>
      <c r="B193" s="1312" t="s">
        <v>423</v>
      </c>
      <c r="C193" s="1312"/>
      <c r="D193" s="1312"/>
      <c r="E193" s="1312"/>
      <c r="F193" s="1312" t="str">
        <f>E48</f>
        <v xml:space="preserve">(For &amp; On behalf of </v>
      </c>
      <c r="G193" s="1312"/>
      <c r="H193" s="1312"/>
      <c r="I193" s="1312"/>
    </row>
    <row r="194" spans="1:9" ht="21.95" customHeight="1">
      <c r="A194" s="183"/>
      <c r="B194" s="267"/>
      <c r="C194" s="262"/>
      <c r="D194" s="262"/>
      <c r="E194" s="262"/>
      <c r="F194" s="268"/>
      <c r="G194" s="268"/>
      <c r="H194" s="268"/>
      <c r="I194" s="268"/>
    </row>
    <row r="195" spans="1:9" ht="21.95" customHeight="1">
      <c r="A195" s="183"/>
      <c r="B195" s="1213" t="s">
        <v>463</v>
      </c>
      <c r="C195" s="1213"/>
      <c r="D195" s="1213"/>
      <c r="E195" s="1213"/>
      <c r="F195" s="1213" t="s">
        <v>463</v>
      </c>
      <c r="G195" s="1213"/>
      <c r="H195" s="1213"/>
      <c r="I195" s="1213"/>
    </row>
    <row r="196" spans="1:9" ht="21.95" customHeight="1">
      <c r="A196" s="183"/>
      <c r="B196" s="257"/>
      <c r="C196" s="262"/>
      <c r="D196" s="262"/>
      <c r="E196" s="262"/>
      <c r="F196" s="257"/>
      <c r="G196" s="262"/>
      <c r="H196" s="262"/>
      <c r="I196" s="262"/>
    </row>
    <row r="197" spans="1:9" ht="21.95" customHeight="1">
      <c r="A197" s="183"/>
      <c r="B197" s="257"/>
      <c r="C197" s="262"/>
      <c r="D197" s="262"/>
      <c r="E197" s="262"/>
      <c r="F197" s="257"/>
      <c r="G197" s="262"/>
      <c r="H197" s="262"/>
      <c r="I197" s="262"/>
    </row>
    <row r="198" spans="1:9" ht="24.75" customHeight="1">
      <c r="A198" s="183"/>
      <c r="B198" s="260" t="s">
        <v>464</v>
      </c>
      <c r="C198" s="269"/>
      <c r="D198" s="260"/>
      <c r="E198" s="260"/>
      <c r="F198" s="1313" t="str">
        <f>"Name : "&amp; 'Names of Bidder'!D32</f>
        <v xml:space="preserve">Name : </v>
      </c>
      <c r="G198" s="1314"/>
      <c r="H198" s="1314"/>
      <c r="I198" s="1314"/>
    </row>
    <row r="199" spans="1:9" ht="21.95" customHeight="1">
      <c r="A199" s="183"/>
      <c r="B199" s="260" t="s">
        <v>5</v>
      </c>
      <c r="C199" s="269"/>
      <c r="D199" s="260"/>
      <c r="E199" s="260"/>
      <c r="F199" s="1313" t="str">
        <f>"Designation : " &amp; 'Names of Bidder'!D33</f>
        <v xml:space="preserve">Designation : </v>
      </c>
      <c r="G199" s="1314"/>
      <c r="H199" s="1314"/>
      <c r="I199" s="1314"/>
    </row>
    <row r="200" spans="1:9" ht="21.95" customHeight="1">
      <c r="A200" s="183"/>
      <c r="B200" s="266"/>
      <c r="C200" s="262"/>
      <c r="D200" s="262"/>
      <c r="E200" s="262"/>
      <c r="F200" s="266"/>
      <c r="G200" s="262"/>
      <c r="H200" s="262"/>
      <c r="I200" s="262"/>
    </row>
    <row r="201" spans="1:9" ht="21.95" customHeight="1">
      <c r="A201" s="183"/>
      <c r="B201" s="1213" t="s">
        <v>465</v>
      </c>
      <c r="C201" s="1213"/>
      <c r="D201" s="1213"/>
      <c r="E201" s="1213"/>
      <c r="F201" s="1213" t="s">
        <v>465</v>
      </c>
      <c r="G201" s="1213"/>
      <c r="H201" s="1213"/>
      <c r="I201" s="1213"/>
    </row>
    <row r="202" spans="1:9" ht="21.95" customHeight="1">
      <c r="A202" s="183"/>
      <c r="B202" s="260" t="s">
        <v>464</v>
      </c>
      <c r="C202" s="260"/>
      <c r="D202" s="260"/>
      <c r="E202" s="260"/>
      <c r="F202" s="260" t="s">
        <v>464</v>
      </c>
      <c r="G202" s="266"/>
      <c r="H202" s="266"/>
      <c r="I202" s="266"/>
    </row>
    <row r="203" spans="1:9" ht="21.95" customHeight="1">
      <c r="A203" s="183"/>
      <c r="B203" s="260" t="s">
        <v>5</v>
      </c>
      <c r="C203" s="260"/>
      <c r="D203" s="260"/>
      <c r="E203" s="260"/>
      <c r="F203" s="260" t="s">
        <v>5</v>
      </c>
      <c r="G203" s="183"/>
      <c r="H203" s="183"/>
      <c r="I203" s="183"/>
    </row>
    <row r="204" spans="1:9" ht="21.95" customHeight="1">
      <c r="A204" s="183"/>
      <c r="B204" s="183"/>
      <c r="C204" s="183"/>
      <c r="D204" s="183"/>
      <c r="E204" s="183"/>
      <c r="F204" s="183"/>
      <c r="G204" s="183"/>
      <c r="H204" s="183"/>
      <c r="I204" s="183"/>
    </row>
    <row r="205" spans="1:9" ht="21.95" customHeight="1">
      <c r="A205" s="183"/>
      <c r="B205" s="1213" t="s">
        <v>465</v>
      </c>
      <c r="C205" s="1213"/>
      <c r="D205" s="1213"/>
      <c r="E205" s="1213"/>
      <c r="F205" s="1213" t="s">
        <v>465</v>
      </c>
      <c r="G205" s="1213"/>
      <c r="H205" s="1213"/>
      <c r="I205" s="1213"/>
    </row>
    <row r="206" spans="1:9" ht="21.95" customHeight="1">
      <c r="A206" s="183"/>
      <c r="B206" s="260" t="s">
        <v>464</v>
      </c>
      <c r="C206" s="260"/>
      <c r="D206" s="260"/>
      <c r="E206" s="260"/>
      <c r="F206" s="260" t="s">
        <v>464</v>
      </c>
      <c r="G206" s="266"/>
      <c r="H206" s="266"/>
      <c r="I206" s="266"/>
    </row>
    <row r="207" spans="1:9" ht="21.95" customHeight="1">
      <c r="A207" s="183"/>
      <c r="B207" s="260" t="s">
        <v>5</v>
      </c>
      <c r="C207" s="260"/>
      <c r="D207" s="260"/>
      <c r="E207" s="260"/>
      <c r="F207" s="260" t="s">
        <v>5</v>
      </c>
      <c r="G207" s="183"/>
      <c r="H207" s="183"/>
      <c r="I207" s="183"/>
    </row>
    <row r="208" spans="1:9" ht="21.95" customHeight="1">
      <c r="A208" s="183"/>
      <c r="B208" s="260"/>
      <c r="C208" s="260"/>
      <c r="D208" s="260"/>
      <c r="E208" s="260"/>
      <c r="F208" s="260"/>
      <c r="G208" s="183"/>
      <c r="H208" s="183"/>
      <c r="I208" s="183"/>
    </row>
    <row r="209" spans="1:9" ht="21.95" customHeight="1">
      <c r="A209" s="183"/>
      <c r="B209" s="260"/>
      <c r="C209" s="260"/>
      <c r="D209" s="260"/>
      <c r="E209" s="260"/>
      <c r="F209" s="260"/>
      <c r="G209" s="183"/>
      <c r="H209" s="183"/>
      <c r="I209" s="183"/>
    </row>
    <row r="210" spans="1:9" ht="21.95" customHeight="1">
      <c r="A210" s="183"/>
      <c r="B210" s="260"/>
      <c r="C210" s="260"/>
      <c r="D210" s="260"/>
      <c r="E210" s="260"/>
      <c r="F210" s="260"/>
      <c r="G210" s="183"/>
      <c r="H210" s="183"/>
      <c r="I210" s="183"/>
    </row>
    <row r="211" spans="1:9" ht="21.95" customHeight="1">
      <c r="A211" s="183"/>
      <c r="B211" s="260"/>
      <c r="C211" s="260"/>
      <c r="D211" s="260"/>
      <c r="E211" s="260"/>
      <c r="F211" s="260"/>
      <c r="G211" s="183"/>
      <c r="H211" s="183"/>
      <c r="I211" s="183"/>
    </row>
    <row r="212" spans="1:9" ht="21.95" customHeight="1">
      <c r="A212" s="183"/>
      <c r="B212" s="260"/>
      <c r="C212" s="260"/>
      <c r="D212" s="260"/>
      <c r="E212" s="260"/>
      <c r="F212" s="260"/>
      <c r="G212" s="183"/>
      <c r="H212" s="183"/>
      <c r="I212" s="183"/>
    </row>
    <row r="213" spans="1:9" ht="21.95" customHeight="1">
      <c r="A213" s="183"/>
      <c r="B213" s="260"/>
      <c r="C213" s="260"/>
      <c r="D213" s="260"/>
      <c r="E213" s="260"/>
      <c r="F213" s="260"/>
      <c r="G213" s="183"/>
      <c r="H213" s="183"/>
      <c r="I213" s="183"/>
    </row>
    <row r="214" spans="1:9" ht="21.95" customHeight="1">
      <c r="A214" s="183"/>
      <c r="B214" s="260"/>
      <c r="C214" s="260"/>
      <c r="D214" s="260"/>
      <c r="E214" s="260"/>
      <c r="F214" s="260"/>
      <c r="G214" s="183"/>
      <c r="H214" s="183"/>
      <c r="I214" s="183"/>
    </row>
    <row r="215" spans="1:9" ht="21.95" customHeight="1">
      <c r="A215" s="183"/>
      <c r="B215" s="260"/>
      <c r="C215" s="260"/>
      <c r="D215" s="260"/>
      <c r="E215" s="260"/>
      <c r="F215" s="260"/>
      <c r="G215" s="183"/>
      <c r="H215" s="183"/>
      <c r="I215" s="183"/>
    </row>
    <row r="216" spans="1:9" ht="21.95" customHeight="1">
      <c r="A216" s="183"/>
      <c r="B216" s="260"/>
      <c r="C216" s="260"/>
      <c r="D216" s="260"/>
      <c r="E216" s="260"/>
      <c r="F216" s="260"/>
      <c r="G216" s="183"/>
      <c r="H216" s="183"/>
      <c r="I216" s="183"/>
    </row>
    <row r="217" spans="1:9" ht="21.95" customHeight="1">
      <c r="A217" s="183"/>
      <c r="B217" s="260"/>
      <c r="C217" s="260"/>
      <c r="D217" s="260"/>
      <c r="E217" s="260"/>
      <c r="F217" s="260"/>
      <c r="G217" s="183"/>
      <c r="H217" s="183"/>
      <c r="I217" s="183"/>
    </row>
    <row r="218" spans="1:9" ht="21.95" customHeight="1">
      <c r="A218" s="183"/>
      <c r="B218" s="260"/>
      <c r="C218" s="260"/>
      <c r="D218" s="260"/>
      <c r="E218" s="260"/>
      <c r="F218" s="260"/>
      <c r="G218" s="183"/>
      <c r="H218" s="183"/>
      <c r="I218" s="183"/>
    </row>
    <row r="219" spans="1:9" ht="21.95" customHeight="1">
      <c r="A219" s="183"/>
      <c r="B219" s="260"/>
      <c r="C219" s="260"/>
      <c r="D219" s="260"/>
      <c r="E219" s="260"/>
      <c r="F219" s="260"/>
      <c r="G219" s="183"/>
      <c r="H219" s="183"/>
      <c r="I219" s="183"/>
    </row>
    <row r="220" spans="1:9" ht="15.75" customHeight="1">
      <c r="A220" s="183"/>
      <c r="B220" s="260"/>
      <c r="C220" s="260"/>
      <c r="D220" s="260"/>
      <c r="E220" s="260"/>
      <c r="F220" s="260"/>
      <c r="G220" s="183"/>
      <c r="H220" s="183"/>
      <c r="I220" s="183"/>
    </row>
    <row r="221" spans="1:9" ht="15.75">
      <c r="A221" s="270"/>
      <c r="B221" s="270"/>
      <c r="C221" s="270"/>
      <c r="D221" s="270"/>
      <c r="E221" s="270"/>
      <c r="F221" s="270"/>
      <c r="G221" s="270"/>
      <c r="H221" s="270"/>
      <c r="I221" s="270"/>
    </row>
    <row r="222" spans="1:9" ht="15.75">
      <c r="A222" s="260" t="s">
        <v>424</v>
      </c>
      <c r="B222" s="260"/>
      <c r="C222" s="260"/>
      <c r="D222" s="260"/>
      <c r="E222" s="260"/>
      <c r="F222" s="260"/>
      <c r="G222" s="260"/>
      <c r="H222" s="260"/>
      <c r="I222" s="261" t="s">
        <v>466</v>
      </c>
    </row>
    <row r="223" spans="1:9" ht="15.75">
      <c r="A223" s="183"/>
      <c r="B223" s="183"/>
      <c r="C223" s="183"/>
      <c r="D223" s="183"/>
      <c r="E223" s="183"/>
      <c r="F223" s="183"/>
      <c r="G223" s="183"/>
      <c r="H223" s="183"/>
      <c r="I223" s="183"/>
    </row>
    <row r="224" spans="1:9" ht="15.75">
      <c r="A224" s="183"/>
      <c r="B224" s="183"/>
      <c r="C224" s="183"/>
      <c r="D224" s="183"/>
      <c r="E224" s="183"/>
      <c r="F224" s="183"/>
      <c r="G224" s="183"/>
      <c r="H224" s="183"/>
      <c r="I224" s="183"/>
    </row>
    <row r="225" spans="1:9" ht="15.75">
      <c r="A225" s="183"/>
      <c r="B225" s="183"/>
      <c r="C225" s="183"/>
      <c r="D225" s="183"/>
      <c r="E225" s="183"/>
      <c r="F225" s="183"/>
      <c r="G225" s="183"/>
      <c r="H225" s="183"/>
      <c r="I225" s="183"/>
    </row>
    <row r="226" spans="1:9" ht="15.75">
      <c r="A226" s="183"/>
      <c r="B226" s="183"/>
      <c r="C226" s="183"/>
      <c r="D226" s="183"/>
      <c r="E226" s="183"/>
      <c r="F226" s="183"/>
      <c r="G226" s="183"/>
      <c r="H226" s="183"/>
      <c r="I226" s="183"/>
    </row>
    <row r="227" spans="1:9" ht="15.75">
      <c r="A227" s="183"/>
      <c r="B227" s="183"/>
      <c r="C227" s="183"/>
      <c r="D227" s="183"/>
      <c r="E227" s="183"/>
      <c r="F227" s="183"/>
      <c r="G227" s="183"/>
      <c r="H227" s="183"/>
      <c r="I227" s="183"/>
    </row>
    <row r="228" spans="1:9" ht="15.75">
      <c r="A228" s="183"/>
      <c r="B228" s="183"/>
      <c r="C228" s="183"/>
      <c r="D228" s="183"/>
      <c r="E228" s="183"/>
      <c r="F228" s="183"/>
      <c r="G228" s="183"/>
      <c r="H228" s="183"/>
      <c r="I228" s="183"/>
    </row>
    <row r="229" spans="1:9" ht="15.75">
      <c r="A229" s="183"/>
      <c r="B229" s="183"/>
      <c r="C229" s="183"/>
      <c r="D229" s="183"/>
      <c r="E229" s="183"/>
      <c r="F229" s="183"/>
      <c r="G229" s="183"/>
      <c r="H229" s="183"/>
      <c r="I229" s="183"/>
    </row>
    <row r="230" spans="1:9" ht="15.75">
      <c r="A230" s="183"/>
      <c r="B230" s="183"/>
      <c r="C230" s="183"/>
      <c r="D230" s="183"/>
      <c r="E230" s="183"/>
      <c r="F230" s="183"/>
      <c r="G230" s="183"/>
      <c r="H230" s="183"/>
      <c r="I230" s="183"/>
    </row>
    <row r="231" spans="1:9" ht="15.75">
      <c r="A231" s="183"/>
      <c r="B231" s="183"/>
      <c r="C231" s="183"/>
      <c r="D231" s="183"/>
      <c r="E231" s="183"/>
      <c r="F231" s="183"/>
      <c r="G231" s="183"/>
      <c r="H231" s="183"/>
      <c r="I231" s="183"/>
    </row>
    <row r="232" spans="1:9" ht="15.75">
      <c r="A232" s="183"/>
      <c r="B232" s="183"/>
      <c r="C232" s="183"/>
      <c r="D232" s="183"/>
      <c r="E232" s="183"/>
      <c r="F232" s="183"/>
      <c r="G232" s="183"/>
      <c r="H232" s="183"/>
      <c r="I232" s="183"/>
    </row>
    <row r="233" spans="1:9" ht="15.75">
      <c r="A233" s="183"/>
      <c r="B233" s="183"/>
      <c r="C233" s="183"/>
      <c r="D233" s="183"/>
      <c r="E233" s="183"/>
      <c r="F233" s="183"/>
      <c r="G233" s="183"/>
      <c r="H233" s="183"/>
      <c r="I233" s="183"/>
    </row>
    <row r="234" spans="1:9" ht="15.75">
      <c r="A234" s="183"/>
      <c r="B234" s="183"/>
      <c r="C234" s="183"/>
      <c r="D234" s="183"/>
      <c r="E234" s="183"/>
      <c r="F234" s="183"/>
      <c r="G234" s="183"/>
      <c r="H234" s="183"/>
      <c r="I234" s="183"/>
    </row>
    <row r="235" spans="1:9" ht="15.75">
      <c r="A235" s="183"/>
      <c r="B235" s="183"/>
      <c r="C235" s="183"/>
      <c r="D235" s="183"/>
      <c r="E235" s="183"/>
      <c r="F235" s="183"/>
      <c r="G235" s="183"/>
      <c r="H235" s="183"/>
      <c r="I235" s="183"/>
    </row>
  </sheetData>
  <customSheetViews>
    <customSheetView guid="{7518E083-431A-45D0-A3DD-DF0866826B90}" scale="120" showPageBreaks="1" showGridLines="0" printArea="1" view="pageBreakPreview" topLeftCell="A133">
      <selection activeCell="A45" sqref="A45:I45"/>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1"/>
      <headerFooter alignWithMargins="0">
        <oddFooter>&amp;C&amp;A</oddFooter>
      </headerFooter>
    </customSheetView>
    <customSheetView guid="{CD28740F-9825-447C-B887-B18F0232D126}" scale="120" showPageBreaks="1" showGridLines="0" printArea="1" view="pageBreakPreview">
      <selection activeCell="A45" sqref="A45:I45"/>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2"/>
      <headerFooter alignWithMargins="0">
        <oddFooter>&amp;C&amp;A</oddFooter>
      </headerFooter>
    </customSheetView>
    <customSheetView guid="{012A8702-091E-4FD1-8E26-12B65B8B3B8C}" scale="120" showPageBreaks="1" showGridLines="0" printArea="1" view="pageBreakPreview">
      <selection activeCell="B2" sqref="B2:I2"/>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3"/>
      <headerFooter alignWithMargins="0">
        <oddFooter>&amp;C&amp;A</oddFooter>
      </headerFooter>
    </customSheetView>
    <customSheetView guid="{0D490C87-B003-4943-9825-ACE0B8E7CC06}" scale="120" showPageBreaks="1" showGridLines="0" printArea="1" view="pageBreakPreview" topLeftCell="A46">
      <selection activeCell="A50" sqref="A50:I50"/>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4"/>
      <headerFooter alignWithMargins="0">
        <oddFooter>&amp;C&amp;A</oddFooter>
      </headerFooter>
    </customSheetView>
    <customSheetView guid="{4D67A8FB-66CE-4EFD-8932-C754BE25ED43}" scale="120" showPageBreaks="1" showGridLines="0" printArea="1" view="pageBreakPreview" topLeftCell="A10">
      <selection activeCell="L6" sqref="L6"/>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5"/>
      <headerFooter alignWithMargins="0">
        <oddFooter>&amp;C&amp;A</oddFooter>
      </headerFooter>
    </customSheetView>
    <customSheetView guid="{B07CB001-8FAF-40AD-8AD5-A65A64B33B35}" scale="120" showPageBreaks="1" showGridLines="0" printArea="1" view="pageBreakPreview">
      <selection activeCell="L6" sqref="L6"/>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6"/>
      <headerFooter alignWithMargins="0">
        <oddFooter>&amp;C&amp;A</oddFooter>
      </headerFooter>
    </customSheetView>
    <customSheetView guid="{8CF338B0-8CA3-4AF4-816D-CB7A6D8E33BC}" scale="120" showPageBreaks="1" showGridLines="0" printArea="1" view="pageBreakPreview" topLeftCell="A58">
      <selection activeCell="M46" sqref="M46"/>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7"/>
      <headerFooter alignWithMargins="0">
        <oddFooter>&amp;C&amp;A</oddFooter>
      </headerFooter>
    </customSheetView>
    <customSheetView guid="{D05C69EC-C4A6-4AED-AFBA-A3044FD4B3FB}" scale="120" showPageBreaks="1" showGridLines="0" printArea="1" view="pageBreakPreview" topLeftCell="A19">
      <selection activeCell="M46" sqref="M46"/>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8"/>
      <headerFooter alignWithMargins="0">
        <oddFooter>&amp;C&amp;A</oddFooter>
      </headerFooter>
    </customSheetView>
    <customSheetView guid="{BE615921-12B2-47E1-81BB-292B559B4C46}" scale="120" showPageBreaks="1" showGridLines="0" printArea="1" view="pageBreakPreview" topLeftCell="A49">
      <selection activeCell="A56" sqref="A56:I56"/>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9"/>
      <headerFooter alignWithMargins="0">
        <oddFooter>&amp;C&amp;A</oddFooter>
      </headerFooter>
    </customSheetView>
    <customSheetView guid="{13A93EBF-985A-49FD-9FE0-DC75D238EC8C}" scale="120" showPageBreaks="1" showGridLines="0" printArea="1" view="pageBreakPreview" topLeftCell="A130">
      <selection activeCell="J68" sqref="J68"/>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10"/>
      <headerFooter alignWithMargins="0">
        <oddFooter>&amp;C&amp;A</oddFooter>
      </headerFooter>
    </customSheetView>
    <customSheetView guid="{1E2D7167-D6B7-4690-9A83-BF768C4223A4}" showPageBreaks="1" showGridLines="0" printArea="1" view="pageBreakPreview" topLeftCell="A67">
      <selection activeCell="B75" sqref="B75:I75"/>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7A88FC7A-7690-48AB-B789-172043AFADC8}" showPageBreaks="1" printArea="1" view="pageBreakPreview" topLeftCell="A172">
      <selection activeCell="B75" sqref="B75:I75"/>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CB7CD015-9A92-451A-BEF4-2BC98E3768DD}" showPageBreaks="1" printArea="1" view="pageBreakPreview" topLeftCell="A61">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44C1C443-3199-4288-884A-D16AF7B2CD69}" showPageBreaks="1" printArea="1" view="pageBreakPreview" topLeftCell="A61">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82E8A0F5-0020-4355-95CF-28601763A783}" showPageBreaks="1" printArea="1" view="pageBreakPreview" topLeftCell="A163">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20"/>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82C64B11-1F50-45B5-B7BB-9F1DC733C833}" showPageBreaks="1" printArea="1" view="pageBreakPreview" topLeftCell="A46">
      <selection activeCell="B75" sqref="B75:C75"/>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CFBF18EC-8277-4311-991B-395AF21BB33B}" showPageBreaks="1" showGridLines="0" printArea="1" view="pageBreakPreview" topLeftCell="A67">
      <selection activeCell="B75" sqref="B75:I75"/>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AA750348-930C-43DE-ADD0-8D60980F5013}" showPageBreaks="1" showGridLines="0" printArea="1" view="pageBreakPreview" topLeftCell="A67">
      <selection activeCell="B75" sqref="B75:I75"/>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14C32814-5A59-4863-9FB1-822FBB75D7D1}" showPageBreaks="1" showGridLines="0" printArea="1" view="pageBreakPreview" topLeftCell="A16">
      <selection activeCell="C79" sqref="C79:I79"/>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1F125E51-1799-42D0-B41E-DC039BB17D59}" scale="120" showPageBreaks="1" showGridLines="0" printArea="1" view="pageBreakPreview" topLeftCell="A145">
      <selection activeCell="M46" sqref="M46"/>
      <rowBreaks count="8" manualBreakCount="8">
        <brk id="49" max="8" man="1"/>
        <brk id="75"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26"/>
      <headerFooter alignWithMargins="0">
        <oddFooter>&amp;C&amp;A</oddFooter>
      </headerFooter>
    </customSheetView>
    <customSheetView guid="{77353208-2D17-4D2E-ADE3-4F168F350B73}" scale="120" showPageBreaks="1" showGridLines="0" printArea="1" view="pageBreakPreview">
      <selection activeCell="L6" sqref="L6"/>
      <rowBreaks count="8" manualBreakCount="8">
        <brk id="49" max="8" man="1"/>
        <brk id="75"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27"/>
      <headerFooter alignWithMargins="0">
        <oddFooter>&amp;C&amp;A</oddFooter>
      </headerFooter>
    </customSheetView>
    <customSheetView guid="{010B040B-83D1-42E5-9354-A9BE9113BDAC}" scale="120" showPageBreaks="1" showGridLines="0" printArea="1" view="pageBreakPreview">
      <selection activeCell="B2" sqref="B2:I2"/>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28"/>
      <headerFooter alignWithMargins="0">
        <oddFooter>&amp;C&amp;A</oddFooter>
      </headerFooter>
    </customSheetView>
    <customSheetView guid="{FC200EB0-6614-47DB-96CE-7610471486D9}" scale="120" showPageBreaks="1" showGridLines="0" printArea="1" view="pageBreakPreview" topLeftCell="A163">
      <selection activeCell="B2" sqref="B2:I2"/>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29"/>
      <headerFooter alignWithMargins="0">
        <oddFooter>&amp;C&amp;A</oddFooter>
      </headerFooter>
    </customSheetView>
    <customSheetView guid="{35C772BD-8F05-4A18-BEC8-6AF744E22539}" scale="120" showPageBreaks="1" showGridLines="0" printArea="1" view="pageBreakPreview" topLeftCell="A40">
      <selection activeCell="B2" sqref="B2:I2"/>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30"/>
      <headerFooter alignWithMargins="0">
        <oddFooter>&amp;C&amp;A</oddFooter>
      </headerFooter>
    </customSheetView>
    <customSheetView guid="{FADCBE67-C557-4BB1-9129-D4D2EFCC4742}" scale="120" showPageBreaks="1" showGridLines="0" printArea="1" view="pageBreakPreview" topLeftCell="A133">
      <selection activeCell="A45" sqref="A45:I45"/>
      <rowBreaks count="7" manualBreakCount="7">
        <brk id="49" max="8" man="1"/>
        <brk id="76" max="8" man="1"/>
        <brk id="94" max="8" man="1"/>
        <brk id="117" max="8" man="1"/>
        <brk id="140" max="8" man="1"/>
        <brk id="158" max="8" man="1"/>
        <brk id="187" max="8" man="1"/>
      </rowBreaks>
      <pageMargins left="0.75" right="0.75" top="0.68" bottom="0.19" header="0.5" footer="0.15"/>
      <printOptions horizontalCentered="1"/>
      <pageSetup paperSize="9" scale="91" orientation="portrait" r:id="rId31"/>
      <headerFooter alignWithMargins="0">
        <oddFooter>&amp;C&amp;A</oddFooter>
      </headerFooter>
    </customSheetView>
  </customSheetViews>
  <mergeCells count="124">
    <mergeCell ref="A1:I1"/>
    <mergeCell ref="B2:I2"/>
    <mergeCell ref="B3:I3"/>
    <mergeCell ref="B4:I4"/>
    <mergeCell ref="B5:I5"/>
    <mergeCell ref="B6:I6"/>
    <mergeCell ref="A37:I37"/>
    <mergeCell ref="A50:I50"/>
    <mergeCell ref="A54:I54"/>
    <mergeCell ref="A40:I40"/>
    <mergeCell ref="A41:I41"/>
    <mergeCell ref="A42:I42"/>
    <mergeCell ref="A43:I43"/>
    <mergeCell ref="A44:I44"/>
    <mergeCell ref="A45:I45"/>
    <mergeCell ref="A31:I31"/>
    <mergeCell ref="A32:I32"/>
    <mergeCell ref="A33:I33"/>
    <mergeCell ref="A34:I34"/>
    <mergeCell ref="A35:I35"/>
    <mergeCell ref="A36:I36"/>
    <mergeCell ref="A38:I38"/>
    <mergeCell ref="A39:I39"/>
    <mergeCell ref="A58:I58"/>
    <mergeCell ref="B60:I60"/>
    <mergeCell ref="C62:I62"/>
    <mergeCell ref="C64:I64"/>
    <mergeCell ref="E47:I47"/>
    <mergeCell ref="A48:D48"/>
    <mergeCell ref="E48:I48"/>
    <mergeCell ref="A47:D47"/>
    <mergeCell ref="C66:I66"/>
    <mergeCell ref="A52:I52"/>
    <mergeCell ref="A56:I56"/>
    <mergeCell ref="B68:I68"/>
    <mergeCell ref="A70:I70"/>
    <mergeCell ref="B72:I72"/>
    <mergeCell ref="A74:D74"/>
    <mergeCell ref="E74:I74"/>
    <mergeCell ref="A75:D75"/>
    <mergeCell ref="E75:I75"/>
    <mergeCell ref="C77:I77"/>
    <mergeCell ref="C79:I79"/>
    <mergeCell ref="C81:I81"/>
    <mergeCell ref="C83:I83"/>
    <mergeCell ref="C85:I85"/>
    <mergeCell ref="C87:I87"/>
    <mergeCell ref="A91:D91"/>
    <mergeCell ref="E91:I91"/>
    <mergeCell ref="A92:D92"/>
    <mergeCell ref="E92:I92"/>
    <mergeCell ref="C89:I89"/>
    <mergeCell ref="B90:I90"/>
    <mergeCell ref="A95:I95"/>
    <mergeCell ref="B97:I97"/>
    <mergeCell ref="B99:I99"/>
    <mergeCell ref="B101:I101"/>
    <mergeCell ref="A103:I103"/>
    <mergeCell ref="B105:I105"/>
    <mergeCell ref="B107:I107"/>
    <mergeCell ref="A109:I109"/>
    <mergeCell ref="B111:I111"/>
    <mergeCell ref="A114:D114"/>
    <mergeCell ref="E114:I114"/>
    <mergeCell ref="A115:D115"/>
    <mergeCell ref="E115:I115"/>
    <mergeCell ref="B112:I112"/>
    <mergeCell ref="B118:I118"/>
    <mergeCell ref="A120:I120"/>
    <mergeCell ref="B122:I122"/>
    <mergeCell ref="B124:I124"/>
    <mergeCell ref="A126:I126"/>
    <mergeCell ref="A128:I128"/>
    <mergeCell ref="A130:I130"/>
    <mergeCell ref="B132:I132"/>
    <mergeCell ref="B134:I134"/>
    <mergeCell ref="A137:D137"/>
    <mergeCell ref="E137:I137"/>
    <mergeCell ref="A138:D138"/>
    <mergeCell ref="E138:I138"/>
    <mergeCell ref="B159:I159"/>
    <mergeCell ref="B142:I142"/>
    <mergeCell ref="B143:I143"/>
    <mergeCell ref="B144:I144"/>
    <mergeCell ref="B145:I145"/>
    <mergeCell ref="B146:I146"/>
    <mergeCell ref="B148:I148"/>
    <mergeCell ref="B147:I147"/>
    <mergeCell ref="B149:I149"/>
    <mergeCell ref="B150:I150"/>
    <mergeCell ref="B152:I152"/>
    <mergeCell ref="A155:D155"/>
    <mergeCell ref="E155:I155"/>
    <mergeCell ref="A156:D156"/>
    <mergeCell ref="E156:I156"/>
    <mergeCell ref="B151:I151"/>
    <mergeCell ref="B161:I161"/>
    <mergeCell ref="A166:I166"/>
    <mergeCell ref="A168:I168"/>
    <mergeCell ref="A170:I170"/>
    <mergeCell ref="A185:D185"/>
    <mergeCell ref="E185:I185"/>
    <mergeCell ref="B180:I180"/>
    <mergeCell ref="B183:I183"/>
    <mergeCell ref="B163:I163"/>
    <mergeCell ref="B164:I164"/>
    <mergeCell ref="B172:I172"/>
    <mergeCell ref="B174:I174"/>
    <mergeCell ref="B176:I176"/>
    <mergeCell ref="B178:I178"/>
    <mergeCell ref="B201:E201"/>
    <mergeCell ref="F201:I201"/>
    <mergeCell ref="B205:E205"/>
    <mergeCell ref="F205:I205"/>
    <mergeCell ref="A186:D186"/>
    <mergeCell ref="E186:I186"/>
    <mergeCell ref="B189:I189"/>
    <mergeCell ref="B182:I182"/>
    <mergeCell ref="F193:I193"/>
    <mergeCell ref="B195:E195"/>
    <mergeCell ref="F198:I198"/>
    <mergeCell ref="F199:I199"/>
    <mergeCell ref="F195:I195"/>
    <mergeCell ref="B193:E193"/>
  </mergeCells>
  <printOptions horizontalCentered="1"/>
  <pageMargins left="0.75" right="0.75" top="0.68" bottom="0.19" header="0.5" footer="0.15"/>
  <pageSetup paperSize="9" scale="91" orientation="portrait" r:id="rId32"/>
  <headerFooter alignWithMargins="0">
    <oddFooter>&amp;C&amp;A</oddFooter>
  </headerFooter>
  <rowBreaks count="7" manualBreakCount="7">
    <brk id="49" max="8" man="1"/>
    <brk id="76" max="8" man="1"/>
    <brk id="94" max="8" man="1"/>
    <brk id="117" max="8" man="1"/>
    <brk id="140" max="8" man="1"/>
    <brk id="158" max="8" man="1"/>
    <brk id="187" max="8" man="1"/>
  </rowBreaks>
  <drawing r:id="rId3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indexed="24"/>
  </sheetPr>
  <dimension ref="A1:AE114"/>
  <sheetViews>
    <sheetView showGridLines="0" view="pageBreakPreview" zoomScale="85" zoomScaleNormal="100" zoomScaleSheetLayoutView="85" workbookViewId="0">
      <selection activeCell="E18" sqref="E18"/>
    </sheetView>
  </sheetViews>
  <sheetFormatPr defaultColWidth="9.140625" defaultRowHeight="16.5"/>
  <cols>
    <col min="1" max="1" width="12.140625" style="30" customWidth="1"/>
    <col min="2" max="2" width="20.5703125" style="30" customWidth="1"/>
    <col min="3" max="3" width="11.42578125" style="30" customWidth="1"/>
    <col min="4" max="4" width="14" style="30" customWidth="1"/>
    <col min="5" max="5" width="39.28515625" style="30" customWidth="1"/>
    <col min="6" max="6" width="0" style="224" hidden="1" customWidth="1"/>
    <col min="7" max="7" width="9.140625" style="224"/>
    <col min="8" max="8" width="0" style="224" hidden="1" customWidth="1"/>
    <col min="9" max="31" width="9.140625" style="224"/>
    <col min="32" max="16384" width="9.140625" style="26"/>
  </cols>
  <sheetData>
    <row r="1" spans="1:31">
      <c r="A1" s="22" t="str">
        <f>Basic!A3&amp;Basic!B3</f>
        <v>Specification No. :CC/NT/W-TW/DOM/A04/25/06315</v>
      </c>
      <c r="B1" s="23"/>
      <c r="C1" s="23"/>
      <c r="D1" s="23"/>
      <c r="E1" s="24" t="str">
        <f>"Attachment-15 "</f>
        <v xml:space="preserve">Attachment-15 </v>
      </c>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row>
    <row r="2" spans="1:31" ht="12" customHeight="1"/>
    <row r="3" spans="1:31" ht="90.75" customHeight="1">
      <c r="A3" s="758" t="str">
        <f>Basic!B1</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row>
    <row r="4" spans="1:31" ht="15.75" customHeight="1">
      <c r="A4" s="29"/>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row>
    <row r="5" spans="1:31" ht="33.75" customHeight="1">
      <c r="A5" s="1335" t="s">
        <v>743</v>
      </c>
      <c r="B5" s="1335"/>
      <c r="C5" s="1335"/>
      <c r="D5" s="1335"/>
      <c r="E5" s="1335"/>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row>
    <row r="6" spans="1:31" ht="15" customHeight="1">
      <c r="A6" s="3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row>
    <row r="7" spans="1:31" ht="20.100000000000001" customHeight="1">
      <c r="A7" s="34"/>
      <c r="E7" s="14" t="str">
        <f>'Attach 3(JV)'!E7</f>
        <v>To:</v>
      </c>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row>
    <row r="8" spans="1:31" ht="36" customHeight="1">
      <c r="A8" s="757" t="str">
        <f>'Attach 3(JV)'!A7</f>
        <v>Bidder’s Name and Address :</v>
      </c>
      <c r="B8" s="757"/>
      <c r="C8" s="757"/>
      <c r="D8" s="757"/>
      <c r="E8" s="11" t="str">
        <f>'Attach 3(JV)'!E8</f>
        <v>Contract Services</v>
      </c>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row>
    <row r="9" spans="1:31" ht="20.100000000000001" customHeight="1">
      <c r="A9" s="12" t="s">
        <v>356</v>
      </c>
      <c r="B9" s="1336" t="str">
        <f>'Attach 3(JV)'!B9:D9</f>
        <v/>
      </c>
      <c r="C9" s="1336"/>
      <c r="D9" s="1336"/>
      <c r="E9" s="11" t="str">
        <f>'Attach 3(JV)'!E9</f>
        <v>Power Grid Corporation of India Ltd.,</v>
      </c>
      <c r="F9" s="223"/>
      <c r="G9" s="223"/>
      <c r="H9" s="223"/>
      <c r="I9" s="223"/>
      <c r="J9" s="223"/>
      <c r="K9" s="223"/>
      <c r="L9" s="223"/>
      <c r="M9" s="223"/>
      <c r="N9" s="223"/>
      <c r="O9" s="223"/>
      <c r="P9" s="223"/>
      <c r="Q9" s="223"/>
      <c r="R9" s="223"/>
      <c r="S9" s="223"/>
      <c r="T9" s="223"/>
      <c r="U9" s="223"/>
      <c r="V9" s="223"/>
      <c r="W9" s="223"/>
      <c r="X9" s="223"/>
      <c r="Y9" s="223"/>
      <c r="Z9" s="223"/>
      <c r="AA9" s="223"/>
      <c r="AB9" s="223"/>
      <c r="AC9" s="223"/>
      <c r="AD9" s="223"/>
      <c r="AE9" s="223"/>
    </row>
    <row r="10" spans="1:31" ht="20.100000000000001" customHeight="1">
      <c r="A10" s="12" t="s">
        <v>358</v>
      </c>
      <c r="B10" s="761" t="str">
        <f>'Attach 3(JV)'!B10:D10</f>
        <v/>
      </c>
      <c r="C10" s="761"/>
      <c r="D10" s="761"/>
      <c r="E10" s="11" t="str">
        <f>'Attach 3(JV)'!E10</f>
        <v>"Saudamini", Plot No. 2, Sector 29</v>
      </c>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row>
    <row r="11" spans="1:31" ht="17.25" customHeight="1">
      <c r="B11" s="761" t="str">
        <f>'Attach 3(JV)'!B11:D11</f>
        <v/>
      </c>
      <c r="C11" s="761"/>
      <c r="D11" s="761"/>
      <c r="E11" s="11" t="str">
        <f>'Attach 3(JV)'!E11</f>
        <v>Gurgaon (Haryana) - 122001</v>
      </c>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row>
    <row r="12" spans="1:31" ht="17.25" customHeight="1">
      <c r="A12" s="33"/>
      <c r="B12" s="761" t="str">
        <f>'Attach 3(JV)'!B12</f>
        <v/>
      </c>
      <c r="C12" s="761"/>
      <c r="D12" s="761"/>
      <c r="E12" s="11"/>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row>
    <row r="13" spans="1:31" ht="13.5" customHeight="1">
      <c r="A13" s="33"/>
      <c r="B13" s="761"/>
      <c r="C13" s="761"/>
      <c r="D13" s="761"/>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row>
    <row r="14" spans="1:31" ht="17.25" customHeight="1">
      <c r="A14" s="30" t="s">
        <v>350</v>
      </c>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row>
    <row r="15" spans="1:31" ht="8.25" hidden="1" customHeight="1">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row>
    <row r="16" spans="1:31" ht="56.25" customHeight="1">
      <c r="A16" s="225" t="s">
        <v>408</v>
      </c>
      <c r="B16" s="1345" t="s">
        <v>409</v>
      </c>
      <c r="C16" s="1345"/>
      <c r="D16" s="1345"/>
      <c r="E16" s="1345"/>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row>
    <row r="17" spans="1:31" ht="30.75" customHeight="1">
      <c r="A17" s="226"/>
      <c r="B17" s="1346" t="s">
        <v>744</v>
      </c>
      <c r="C17" s="1346"/>
      <c r="D17" s="1346"/>
      <c r="E17" s="1346"/>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row>
    <row r="18" spans="1:31" ht="22.5" customHeight="1">
      <c r="A18" s="59"/>
      <c r="B18" s="1332" t="s">
        <v>745</v>
      </c>
      <c r="C18" s="1333"/>
      <c r="D18" s="1334"/>
      <c r="E18" s="146"/>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row>
    <row r="19" spans="1:31" ht="20.25" customHeight="1">
      <c r="A19" s="574"/>
      <c r="B19" s="1332" t="s">
        <v>746</v>
      </c>
      <c r="C19" s="1333"/>
      <c r="D19" s="1334"/>
      <c r="E19" s="146"/>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row>
    <row r="20" spans="1:31">
      <c r="B20" s="1347"/>
      <c r="C20" s="1347"/>
      <c r="D20" s="1347"/>
      <c r="E20" s="1347"/>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row>
    <row r="21" spans="1:31" ht="35.25" customHeight="1">
      <c r="A21" s="225" t="s">
        <v>410</v>
      </c>
      <c r="B21" s="1345" t="s">
        <v>133</v>
      </c>
      <c r="C21" s="1345"/>
      <c r="D21" s="1345"/>
      <c r="E21" s="1345"/>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row>
    <row r="22" spans="1:31" ht="36" customHeight="1">
      <c r="A22" s="210" t="s">
        <v>157</v>
      </c>
      <c r="B22" s="1348" t="s">
        <v>134</v>
      </c>
      <c r="C22" s="1348"/>
      <c r="D22" s="1348"/>
      <c r="E22" s="190" t="str">
        <f>B9</f>
        <v/>
      </c>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row>
    <row r="23" spans="1:31" ht="18.95" customHeight="1">
      <c r="A23" s="211" t="s">
        <v>158</v>
      </c>
      <c r="B23" s="1344" t="s">
        <v>135</v>
      </c>
      <c r="C23" s="1344"/>
      <c r="D23" s="1344"/>
      <c r="E23" s="134"/>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row>
    <row r="24" spans="1:31" ht="18.95" customHeight="1">
      <c r="A24" s="212"/>
      <c r="B24" s="1344" t="s">
        <v>136</v>
      </c>
      <c r="C24" s="1344"/>
      <c r="D24" s="1344"/>
      <c r="E24" s="205"/>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row>
    <row r="25" spans="1:31" ht="18.95" customHeight="1">
      <c r="A25" s="212"/>
      <c r="B25" s="1344"/>
      <c r="C25" s="1344"/>
      <c r="D25" s="1344"/>
      <c r="E25" s="205"/>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row>
    <row r="26" spans="1:31" ht="18.95" customHeight="1">
      <c r="A26" s="212"/>
      <c r="B26" s="1344"/>
      <c r="C26" s="1344"/>
      <c r="D26" s="1344"/>
      <c r="E26" s="205"/>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row>
    <row r="27" spans="1:31" ht="18.95" customHeight="1">
      <c r="A27" s="212"/>
      <c r="B27" s="1344" t="s">
        <v>137</v>
      </c>
      <c r="C27" s="1344"/>
      <c r="D27" s="1344"/>
      <c r="E27" s="205"/>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row>
    <row r="28" spans="1:31" ht="18.95" customHeight="1">
      <c r="A28" s="212"/>
      <c r="B28" s="1344"/>
      <c r="C28" s="1344"/>
      <c r="D28" s="1344"/>
      <c r="E28" s="280"/>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row>
    <row r="29" spans="1:31" ht="18.95" customHeight="1">
      <c r="A29" s="212"/>
      <c r="B29" s="1344"/>
      <c r="C29" s="1344"/>
      <c r="D29" s="1344"/>
      <c r="E29" s="280"/>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row>
    <row r="30" spans="1:31" ht="18.95" customHeight="1">
      <c r="A30" s="212"/>
      <c r="B30" s="1344" t="s">
        <v>138</v>
      </c>
      <c r="C30" s="1344"/>
      <c r="D30" s="1344"/>
      <c r="E30" s="280"/>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row>
    <row r="31" spans="1:31" ht="18.95" customHeight="1">
      <c r="A31" s="212"/>
      <c r="B31" s="1344"/>
      <c r="C31" s="1344"/>
      <c r="D31" s="1344"/>
      <c r="E31" s="205"/>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row>
    <row r="32" spans="1:31" ht="18.95" customHeight="1">
      <c r="A32" s="227"/>
      <c r="B32" s="1352"/>
      <c r="C32" s="1352"/>
      <c r="D32" s="1352"/>
      <c r="E32" s="206"/>
      <c r="F32" s="223"/>
      <c r="G32" s="223"/>
      <c r="H32" s="223"/>
      <c r="I32" s="223"/>
      <c r="J32" s="223"/>
      <c r="K32" s="223"/>
      <c r="L32" s="223"/>
      <c r="M32" s="223"/>
      <c r="N32" s="223"/>
      <c r="O32" s="223"/>
      <c r="P32" s="223"/>
      <c r="Q32" s="223"/>
      <c r="R32" s="223"/>
      <c r="S32" s="223"/>
      <c r="T32" s="223"/>
      <c r="U32" s="223"/>
      <c r="V32" s="223"/>
      <c r="W32" s="223"/>
      <c r="X32" s="223"/>
      <c r="Y32" s="223"/>
      <c r="Z32" s="223"/>
      <c r="AA32" s="223"/>
      <c r="AB32" s="223"/>
      <c r="AC32" s="223"/>
      <c r="AD32" s="223"/>
      <c r="AE32" s="223"/>
    </row>
    <row r="33" spans="1:31" ht="18.95" customHeight="1">
      <c r="A33" s="211" t="s">
        <v>563</v>
      </c>
      <c r="B33" s="1342" t="s">
        <v>139</v>
      </c>
      <c r="C33" s="1342"/>
      <c r="D33" s="1342"/>
      <c r="E33" s="1337"/>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row>
    <row r="34" spans="1:31" ht="60.75" customHeight="1">
      <c r="A34" s="212"/>
      <c r="B34" s="1339" t="s">
        <v>140</v>
      </c>
      <c r="C34" s="1340"/>
      <c r="D34" s="1341"/>
      <c r="E34" s="1338"/>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row>
    <row r="35" spans="1:31" ht="96.75" customHeight="1">
      <c r="A35" s="209" t="s">
        <v>564</v>
      </c>
      <c r="B35" s="1360" t="s">
        <v>562</v>
      </c>
      <c r="C35" s="1360"/>
      <c r="D35" s="1360"/>
      <c r="E35" s="146"/>
      <c r="F35" s="223">
        <f>IF(E35="Yes",1,0)</f>
        <v>0</v>
      </c>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row>
    <row r="36" spans="1:31" ht="69" customHeight="1">
      <c r="A36" s="209" t="s">
        <v>566</v>
      </c>
      <c r="B36" s="1332" t="s">
        <v>567</v>
      </c>
      <c r="C36" s="1333"/>
      <c r="D36" s="1334"/>
      <c r="E36" s="372"/>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row>
    <row r="37" spans="1:31" ht="126.75" customHeight="1">
      <c r="A37" s="209" t="s">
        <v>583</v>
      </c>
      <c r="B37" s="1332" t="s">
        <v>582</v>
      </c>
      <c r="C37" s="1333"/>
      <c r="D37" s="1334"/>
      <c r="E37" s="146"/>
      <c r="F37" s="223"/>
      <c r="G37" s="223"/>
      <c r="H37" s="223"/>
      <c r="I37" s="223"/>
      <c r="J37" s="223"/>
      <c r="K37" s="223"/>
      <c r="L37" s="223"/>
      <c r="M37" s="223"/>
      <c r="N37" s="223"/>
      <c r="O37" s="223"/>
      <c r="P37" s="223"/>
      <c r="Q37" s="223"/>
      <c r="R37" s="223"/>
      <c r="S37" s="223"/>
      <c r="T37" s="223"/>
      <c r="U37" s="223"/>
      <c r="V37" s="223"/>
      <c r="W37" s="223"/>
      <c r="X37" s="223"/>
      <c r="Y37" s="223"/>
      <c r="Z37" s="223"/>
      <c r="AA37" s="223"/>
      <c r="AB37" s="223"/>
      <c r="AC37" s="223"/>
      <c r="AD37" s="223"/>
      <c r="AE37" s="223"/>
    </row>
    <row r="38" spans="1:31" ht="17.100000000000001" customHeight="1">
      <c r="A38" s="209" t="s">
        <v>159</v>
      </c>
      <c r="B38" s="756" t="s">
        <v>141</v>
      </c>
      <c r="C38" s="756"/>
      <c r="D38" s="756"/>
      <c r="E38" s="37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row>
    <row r="39" spans="1:31" ht="17.100000000000001" customHeight="1">
      <c r="A39" s="209" t="s">
        <v>160</v>
      </c>
      <c r="B39" s="1349" t="s">
        <v>541</v>
      </c>
      <c r="C39" s="1350"/>
      <c r="D39" s="1351"/>
      <c r="E39" s="98"/>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row>
    <row r="40" spans="1:31" ht="37.5" customHeight="1">
      <c r="A40" s="209" t="s">
        <v>537</v>
      </c>
      <c r="B40" s="1296" t="s">
        <v>542</v>
      </c>
      <c r="C40" s="1297"/>
      <c r="D40" s="1301"/>
      <c r="E40" s="98"/>
      <c r="F40" s="223"/>
      <c r="G40" s="223"/>
      <c r="H40" s="223"/>
      <c r="I40" s="223"/>
      <c r="J40" s="223"/>
      <c r="K40" s="223"/>
      <c r="L40" s="223"/>
      <c r="M40" s="223"/>
      <c r="N40" s="223"/>
      <c r="O40" s="223"/>
      <c r="P40" s="223"/>
      <c r="Q40" s="223"/>
      <c r="R40" s="223"/>
      <c r="S40" s="223"/>
      <c r="T40" s="223"/>
      <c r="U40" s="223"/>
      <c r="V40" s="223"/>
      <c r="W40" s="223"/>
      <c r="X40" s="223"/>
      <c r="Y40" s="223"/>
      <c r="Z40" s="223"/>
      <c r="AA40" s="223"/>
      <c r="AB40" s="223"/>
      <c r="AC40" s="223"/>
      <c r="AD40" s="223"/>
      <c r="AE40" s="223"/>
    </row>
    <row r="41" spans="1:31" ht="16.5" customHeight="1">
      <c r="A41" s="209"/>
      <c r="B41" s="1355" t="s">
        <v>543</v>
      </c>
      <c r="C41" s="1356"/>
      <c r="D41" s="1357"/>
      <c r="E41" s="366" t="s">
        <v>544</v>
      </c>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row>
    <row r="42" spans="1:31" ht="16.5" customHeight="1">
      <c r="A42" s="209" t="s">
        <v>23</v>
      </c>
      <c r="B42" s="1250"/>
      <c r="C42" s="1343"/>
      <c r="D42" s="1251"/>
      <c r="E42" s="98"/>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row>
    <row r="43" spans="1:31" ht="16.5" customHeight="1">
      <c r="A43" s="209" t="s">
        <v>32</v>
      </c>
      <c r="B43" s="1250"/>
      <c r="C43" s="1343"/>
      <c r="D43" s="1251"/>
      <c r="E43" s="98"/>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row>
    <row r="44" spans="1:31" ht="16.5" customHeight="1">
      <c r="A44" s="209" t="s">
        <v>516</v>
      </c>
      <c r="B44" s="1250"/>
      <c r="C44" s="1343"/>
      <c r="D44" s="1251"/>
      <c r="E44" s="98"/>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row>
    <row r="45" spans="1:31" ht="53.25" customHeight="1">
      <c r="A45" s="209" t="s">
        <v>545</v>
      </c>
      <c r="B45" s="1296" t="s">
        <v>546</v>
      </c>
      <c r="C45" s="1297"/>
      <c r="D45" s="1301"/>
      <c r="E45" s="98"/>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row>
    <row r="46" spans="1:31" ht="16.5" customHeight="1">
      <c r="A46" s="209"/>
      <c r="B46" s="1355" t="s">
        <v>543</v>
      </c>
      <c r="C46" s="1356"/>
      <c r="D46" s="1357"/>
      <c r="E46" s="366" t="s">
        <v>544</v>
      </c>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row>
    <row r="47" spans="1:31" ht="16.5" customHeight="1">
      <c r="A47" s="209" t="s">
        <v>23</v>
      </c>
      <c r="B47" s="1250"/>
      <c r="C47" s="1343"/>
      <c r="D47" s="1251"/>
      <c r="E47" s="98"/>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row>
    <row r="48" spans="1:31" ht="16.5" customHeight="1">
      <c r="A48" s="209" t="s">
        <v>32</v>
      </c>
      <c r="B48" s="1250"/>
      <c r="C48" s="1343"/>
      <c r="D48" s="1251"/>
      <c r="E48" s="98"/>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row>
    <row r="49" spans="1:31" ht="17.100000000000001" customHeight="1">
      <c r="A49" s="209" t="s">
        <v>516</v>
      </c>
      <c r="B49" s="1250"/>
      <c r="C49" s="1343"/>
      <c r="D49" s="1251"/>
      <c r="E49" s="98"/>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row>
    <row r="50" spans="1:31" ht="17.100000000000001" customHeight="1">
      <c r="A50" s="209" t="s">
        <v>568</v>
      </c>
      <c r="B50" s="1250"/>
      <c r="C50" s="1343"/>
      <c r="D50" s="1251"/>
      <c r="E50" s="98"/>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23"/>
    </row>
    <row r="51" spans="1:31" ht="17.100000000000001" customHeight="1">
      <c r="A51" s="209" t="s">
        <v>569</v>
      </c>
      <c r="B51" s="1250"/>
      <c r="C51" s="1343"/>
      <c r="D51" s="1251"/>
      <c r="E51" s="98"/>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row>
    <row r="52" spans="1:31" ht="17.100000000000001" customHeight="1">
      <c r="A52" s="209" t="s">
        <v>161</v>
      </c>
      <c r="B52" s="756" t="s">
        <v>142</v>
      </c>
      <c r="C52" s="756"/>
      <c r="D52" s="756"/>
      <c r="E52" s="98"/>
      <c r="F52" s="223"/>
      <c r="G52" s="223"/>
      <c r="H52" s="223"/>
      <c r="I52" s="223"/>
      <c r="J52" s="223"/>
      <c r="K52" s="223"/>
      <c r="L52" s="223"/>
      <c r="M52" s="223"/>
      <c r="N52" s="223"/>
      <c r="O52" s="223"/>
      <c r="P52" s="223"/>
      <c r="Q52" s="223"/>
      <c r="R52" s="223"/>
      <c r="S52" s="223"/>
      <c r="T52" s="223"/>
      <c r="U52" s="223"/>
      <c r="V52" s="223"/>
      <c r="W52" s="223"/>
      <c r="X52" s="223"/>
      <c r="Y52" s="223"/>
      <c r="Z52" s="223"/>
      <c r="AA52" s="223"/>
      <c r="AB52" s="223"/>
      <c r="AC52" s="223"/>
      <c r="AD52" s="223"/>
      <c r="AE52" s="223"/>
    </row>
    <row r="53" spans="1:31" ht="17.100000000000001" customHeight="1">
      <c r="A53" s="53" t="s">
        <v>547</v>
      </c>
      <c r="B53" s="1344" t="s">
        <v>143</v>
      </c>
      <c r="C53" s="1344"/>
      <c r="D53" s="1344"/>
      <c r="E53" s="98"/>
      <c r="F53" s="223"/>
      <c r="G53" s="223"/>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23"/>
    </row>
    <row r="54" spans="1:31" ht="17.100000000000001" customHeight="1">
      <c r="A54" s="133"/>
      <c r="B54" s="1344"/>
      <c r="C54" s="1344"/>
      <c r="D54" s="1344"/>
      <c r="E54" s="205"/>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row>
    <row r="55" spans="1:31" ht="17.100000000000001" customHeight="1">
      <c r="A55" s="127"/>
      <c r="B55" s="1352"/>
      <c r="C55" s="1352"/>
      <c r="D55" s="1352"/>
      <c r="E55" s="206"/>
      <c r="F55" s="223"/>
      <c r="G55" s="223"/>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23"/>
    </row>
    <row r="56" spans="1:31" ht="17.100000000000001" customHeight="1">
      <c r="A56" s="133" t="s">
        <v>548</v>
      </c>
      <c r="B56" s="1354" t="s">
        <v>144</v>
      </c>
      <c r="C56" s="1354"/>
      <c r="D56" s="1354"/>
      <c r="E56" s="207"/>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row>
    <row r="57" spans="1:31" ht="17.100000000000001" customHeight="1">
      <c r="A57" s="133"/>
      <c r="B57" s="1344" t="s">
        <v>174</v>
      </c>
      <c r="C57" s="1344"/>
      <c r="D57" s="1344"/>
      <c r="E57" s="205"/>
      <c r="F57" s="223"/>
      <c r="G57" s="223"/>
      <c r="H57" s="223"/>
      <c r="I57" s="223"/>
      <c r="J57" s="223"/>
      <c r="K57" s="223"/>
      <c r="L57" s="223"/>
      <c r="M57" s="223"/>
      <c r="N57" s="223"/>
      <c r="O57" s="223"/>
      <c r="P57" s="223"/>
      <c r="Q57" s="223"/>
      <c r="R57" s="223"/>
      <c r="S57" s="223"/>
      <c r="T57" s="223"/>
      <c r="U57" s="223"/>
      <c r="V57" s="223"/>
      <c r="W57" s="223"/>
      <c r="X57" s="223"/>
      <c r="Y57" s="223"/>
      <c r="Z57" s="223"/>
      <c r="AA57" s="223"/>
      <c r="AB57" s="223"/>
      <c r="AC57" s="223"/>
      <c r="AD57" s="223"/>
      <c r="AE57" s="223"/>
    </row>
    <row r="58" spans="1:31" ht="17.100000000000001" customHeight="1">
      <c r="A58" s="53" t="s">
        <v>549</v>
      </c>
      <c r="B58" s="1362" t="s">
        <v>154</v>
      </c>
      <c r="C58" s="1363"/>
      <c r="D58" s="1364"/>
      <c r="E58" s="208"/>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row>
    <row r="59" spans="1:31" ht="17.100000000000001" customHeight="1">
      <c r="A59" s="133"/>
      <c r="B59" s="1344" t="s">
        <v>145</v>
      </c>
      <c r="C59" s="1344"/>
      <c r="D59" s="1344"/>
      <c r="E59" s="205"/>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row>
    <row r="60" spans="1:31" ht="17.100000000000001" customHeight="1">
      <c r="A60" s="133"/>
      <c r="B60" s="1344" t="s">
        <v>146</v>
      </c>
      <c r="C60" s="1344"/>
      <c r="D60" s="1344"/>
      <c r="E60" s="205"/>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row>
    <row r="61" spans="1:31" ht="17.100000000000001" customHeight="1">
      <c r="A61" s="127"/>
      <c r="B61" s="1352" t="s">
        <v>147</v>
      </c>
      <c r="C61" s="1352"/>
      <c r="D61" s="1352"/>
      <c r="E61" s="206"/>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row>
    <row r="62" spans="1:31" ht="17.100000000000001" customHeight="1">
      <c r="A62" s="53" t="s">
        <v>162</v>
      </c>
      <c r="B62" s="1353" t="s">
        <v>148</v>
      </c>
      <c r="C62" s="1353"/>
      <c r="D62" s="1353"/>
      <c r="E62" s="208"/>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row>
    <row r="63" spans="1:31" ht="17.100000000000001" customHeight="1">
      <c r="A63" s="133"/>
      <c r="B63" s="1344" t="s">
        <v>149</v>
      </c>
      <c r="C63" s="1344"/>
      <c r="D63" s="1344"/>
      <c r="E63" s="205"/>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row>
    <row r="64" spans="1:31" ht="17.100000000000001" customHeight="1">
      <c r="A64" s="133"/>
      <c r="B64" s="1344" t="s">
        <v>150</v>
      </c>
      <c r="C64" s="1344"/>
      <c r="D64" s="1344"/>
      <c r="E64" s="205"/>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row>
    <row r="65" spans="1:31" ht="17.100000000000001" customHeight="1">
      <c r="A65" s="133"/>
      <c r="B65" s="1344"/>
      <c r="C65" s="1344"/>
      <c r="D65" s="1344"/>
      <c r="E65" s="205"/>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row>
    <row r="66" spans="1:31" ht="17.100000000000001" customHeight="1">
      <c r="A66" s="133"/>
      <c r="B66" s="1344"/>
      <c r="C66" s="1344"/>
      <c r="D66" s="1344"/>
      <c r="E66" s="205"/>
      <c r="F66" s="223"/>
      <c r="G66" s="223"/>
      <c r="H66" s="228">
        <v>2</v>
      </c>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row>
    <row r="67" spans="1:31" ht="17.100000000000001" customHeight="1">
      <c r="A67" s="133"/>
      <c r="B67" s="1344" t="s">
        <v>151</v>
      </c>
      <c r="C67" s="1344"/>
      <c r="D67" s="1344"/>
      <c r="E67" s="205"/>
      <c r="F67" s="223"/>
      <c r="G67" s="223"/>
      <c r="H67" s="223"/>
      <c r="I67" s="223"/>
      <c r="J67" s="223"/>
      <c r="K67" s="223"/>
      <c r="L67" s="223"/>
      <c r="M67" s="223"/>
      <c r="N67" s="223"/>
      <c r="O67" s="223"/>
      <c r="P67" s="223"/>
      <c r="Q67" s="223"/>
      <c r="R67" s="223"/>
      <c r="S67" s="223"/>
      <c r="T67" s="223"/>
      <c r="U67" s="223"/>
      <c r="V67" s="223"/>
      <c r="W67" s="223"/>
      <c r="X67" s="223"/>
      <c r="Y67" s="223"/>
      <c r="Z67" s="112"/>
      <c r="AA67" s="112"/>
      <c r="AB67" s="112"/>
    </row>
    <row r="68" spans="1:31" ht="17.100000000000001" customHeight="1">
      <c r="A68" s="133"/>
      <c r="B68" s="1344" t="s">
        <v>152</v>
      </c>
      <c r="C68" s="1344"/>
      <c r="D68" s="1344"/>
      <c r="E68" s="205"/>
      <c r="Z68" s="112"/>
      <c r="AA68" s="112"/>
      <c r="AB68" s="112"/>
    </row>
    <row r="69" spans="1:31" ht="18.95" customHeight="1">
      <c r="A69" s="133"/>
      <c r="B69" s="1365" t="s">
        <v>152</v>
      </c>
      <c r="C69" s="1366"/>
      <c r="D69" s="1367"/>
      <c r="E69" s="133" t="str">
        <f>IF(H66=1,"Saving Account","Current Account")</f>
        <v>Current Account</v>
      </c>
      <c r="Z69" s="112"/>
      <c r="AA69" s="112"/>
      <c r="AB69" s="112"/>
    </row>
    <row r="70" spans="1:31" ht="33" customHeight="1">
      <c r="A70" s="105" t="s">
        <v>163</v>
      </c>
      <c r="B70" s="1348" t="s">
        <v>153</v>
      </c>
      <c r="C70" s="1348"/>
      <c r="D70" s="1348"/>
      <c r="E70" s="98"/>
    </row>
    <row r="71" spans="1:31" ht="48" customHeight="1">
      <c r="A71" s="105" t="s">
        <v>164</v>
      </c>
      <c r="B71" s="1348" t="s">
        <v>166</v>
      </c>
      <c r="C71" s="1348"/>
      <c r="D71" s="1348"/>
      <c r="E71" s="98"/>
    </row>
    <row r="72" spans="1:31" ht="46.5" customHeight="1">
      <c r="A72" s="1276" t="s">
        <v>165</v>
      </c>
      <c r="B72" s="1276"/>
      <c r="C72" s="1276"/>
      <c r="D72" s="1276"/>
      <c r="E72" s="1276"/>
    </row>
    <row r="73" spans="1:31">
      <c r="A73" s="201"/>
      <c r="B73" s="201"/>
      <c r="C73" s="201"/>
      <c r="D73" s="201"/>
      <c r="E73" s="201"/>
    </row>
    <row r="74" spans="1:31" ht="23.25" customHeight="1">
      <c r="A74" s="374" t="s">
        <v>570</v>
      </c>
      <c r="B74"/>
      <c r="C74" s="201"/>
      <c r="D74" s="201"/>
      <c r="E74" s="201"/>
    </row>
    <row r="75" spans="1:31" ht="18.75" customHeight="1">
      <c r="A75" s="1361" t="s">
        <v>571</v>
      </c>
      <c r="B75" s="1361"/>
      <c r="C75" s="1361"/>
      <c r="D75" s="1361"/>
      <c r="E75" s="1361"/>
    </row>
    <row r="76" spans="1:31" ht="34.5" customHeight="1">
      <c r="A76" s="5" t="s">
        <v>572</v>
      </c>
      <c r="B76" s="1361" t="s">
        <v>573</v>
      </c>
      <c r="C76" s="1361"/>
      <c r="D76" s="1361"/>
      <c r="E76" s="1361"/>
    </row>
    <row r="77" spans="1:31" ht="36.75" customHeight="1">
      <c r="A77" s="5" t="s">
        <v>539</v>
      </c>
      <c r="B77" s="1358" t="s">
        <v>574</v>
      </c>
      <c r="C77" s="1358"/>
      <c r="D77" s="1358"/>
      <c r="E77" s="1358"/>
    </row>
    <row r="78" spans="1:31" ht="36" customHeight="1">
      <c r="A78" s="5" t="s">
        <v>575</v>
      </c>
      <c r="B78" s="1358" t="s">
        <v>576</v>
      </c>
      <c r="C78" s="1358"/>
      <c r="D78" s="1358"/>
      <c r="E78" s="1358"/>
    </row>
    <row r="79" spans="1:31" ht="6.75" customHeight="1">
      <c r="A79" s="375"/>
      <c r="B79"/>
      <c r="C79" s="201"/>
      <c r="D79" s="201"/>
      <c r="E79" s="201"/>
    </row>
    <row r="80" spans="1:31" ht="50.25" customHeight="1">
      <c r="A80" s="1359" t="s">
        <v>577</v>
      </c>
      <c r="B80" s="1359"/>
      <c r="C80" s="1359"/>
      <c r="D80" s="1359"/>
      <c r="E80" s="1359"/>
    </row>
    <row r="81" spans="1:5" ht="24.95" customHeight="1">
      <c r="A81" s="37" t="s">
        <v>6</v>
      </c>
      <c r="B81" s="77" t="str">
        <f>'Attach 3(JV)'!B24</f>
        <v/>
      </c>
      <c r="D81" s="65" t="s">
        <v>4</v>
      </c>
      <c r="E81" s="272" t="str">
        <f>'Attach 3(JV)'!E24</f>
        <v/>
      </c>
    </row>
    <row r="82" spans="1:5" ht="34.5" customHeight="1">
      <c r="A82" s="37" t="s">
        <v>7</v>
      </c>
      <c r="B82" s="272" t="str">
        <f>'Attach 3(JV)'!B25</f>
        <v/>
      </c>
      <c r="D82" s="65" t="s">
        <v>5</v>
      </c>
      <c r="E82" s="272" t="str">
        <f>'Attach 3(JV)'!E25</f>
        <v/>
      </c>
    </row>
    <row r="83" spans="1:5" ht="24.95" customHeight="1">
      <c r="D83" s="65"/>
      <c r="E83" s="39"/>
    </row>
    <row r="84" spans="1:5" ht="48" customHeight="1">
      <c r="A84" s="39"/>
    </row>
    <row r="85" spans="1:5" ht="96" customHeight="1"/>
    <row r="86" spans="1:5" ht="20.100000000000001" customHeight="1">
      <c r="A86" s="39"/>
    </row>
    <row r="87" spans="1:5" ht="46.5" customHeight="1"/>
    <row r="88" spans="1:5" ht="20.100000000000001" customHeight="1">
      <c r="A88" s="39"/>
    </row>
    <row r="89" spans="1:5" ht="20.100000000000001" customHeight="1"/>
    <row r="90" spans="1:5" ht="20.100000000000001" customHeight="1">
      <c r="A90" s="39"/>
    </row>
    <row r="91" spans="1:5" ht="20.100000000000001" customHeight="1"/>
    <row r="92" spans="1:5" ht="20.100000000000001" customHeight="1"/>
    <row r="93" spans="1:5" ht="20.100000000000001" customHeight="1"/>
    <row r="94" spans="1:5" ht="20.100000000000001" customHeight="1"/>
    <row r="110" ht="62.25" customHeight="1"/>
    <row r="112" ht="57" customHeight="1"/>
    <row r="114" ht="40.5" customHeight="1"/>
  </sheetData>
  <sheetProtection algorithmName="SHA-512" hashValue="zvYtNMKbuEl2sCg22myEtJj/rrw8yuMQtPZEOVCER01ItfTThhIqGxCdO6eExv7bNHmOhC9nZc8RiG5Fdcie6g==" saltValue="eR2Toj/3qbESbPao7B8SDw==" spinCount="100000" sheet="1" formatColumns="0" formatRows="0" selectLockedCells="1"/>
  <customSheetViews>
    <customSheetView guid="{7518E083-431A-45D0-A3DD-DF0866826B90}" scale="130" showPageBreaks="1" showGridLines="0" printArea="1" hiddenRows="1" hiddenColumns="1" view="pageBreakPreview" topLeftCell="A76">
      <selection activeCell="E19" sqref="E19"/>
      <pageMargins left="0.75" right="0.63" top="0.57999999999999996" bottom="0.6" header="0.34" footer="0.35"/>
      <pageSetup orientation="portrait" r:id="rId1"/>
      <headerFooter alignWithMargins="0">
        <oddFooter>&amp;R&amp;"Book Antiqua,Bold"&amp;8 Page &amp;P of &amp;N</oddFooter>
      </headerFooter>
    </customSheetView>
    <customSheetView guid="{CD28740F-9825-447C-B887-B18F0232D126}" scale="130" showPageBreaks="1" showGridLines="0" printArea="1" hiddenRows="1" hiddenColumns="1" view="pageBreakPreview" topLeftCell="A3">
      <selection activeCell="E19" sqref="E19"/>
      <pageMargins left="0.75" right="0.63" top="0.57999999999999996" bottom="0.6" header="0.34" footer="0.35"/>
      <pageSetup orientation="portrait" r:id="rId2"/>
      <headerFooter alignWithMargins="0">
        <oddFooter>&amp;R&amp;"Book Antiqua,Bold"&amp;8 Page &amp;P of &amp;N</oddFooter>
      </headerFooter>
    </customSheetView>
    <customSheetView guid="{012A8702-091E-4FD1-8E26-12B65B8B3B8C}" showPageBreaks="1" showGridLines="0" printArea="1" hiddenRows="1" hiddenColumns="1" view="pageBreakPreview" topLeftCell="A64">
      <selection activeCell="E20" sqref="E20"/>
      <rowBreaks count="1" manualBreakCount="1">
        <brk id="31" max="4" man="1"/>
      </rowBreaks>
      <pageMargins left="0.75" right="0.63" top="0.57999999999999996" bottom="0.6" header="0.34" footer="0.35"/>
      <pageSetup scale="99" orientation="portrait" r:id="rId3"/>
      <headerFooter alignWithMargins="0">
        <oddFooter>&amp;R&amp;"Book Antiqua,Bold"&amp;8 Page &amp;P of &amp;N</oddFooter>
      </headerFooter>
    </customSheetView>
    <customSheetView guid="{0D490C87-B003-4943-9825-ACE0B8E7CC06}" showPageBreaks="1" showGridLines="0" printArea="1" hiddenRows="1" hiddenColumns="1" view="pageBreakPreview" topLeftCell="A19">
      <selection activeCell="E33" sqref="E33"/>
      <rowBreaks count="3" manualBreakCount="3">
        <brk id="30" max="4" man="1"/>
        <brk id="31" max="4" man="1"/>
        <brk id="53" max="4" man="1"/>
      </rowBreaks>
      <pageMargins left="0.75" right="0.63" top="0.57999999999999996" bottom="0.6" header="0.34" footer="0.35"/>
      <pageSetup scale="99" orientation="portrait" r:id="rId4"/>
      <headerFooter alignWithMargins="0">
        <oddFooter>&amp;R&amp;"Book Antiqua,Bold"&amp;8 Page &amp;P of &amp;N</oddFooter>
      </headerFooter>
    </customSheetView>
    <customSheetView guid="{4D67A8FB-66CE-4EFD-8932-C754BE25ED43}" showPageBreaks="1" showGridLines="0" printArea="1" hiddenRows="1" hiddenColumns="1" view="pageBreakPreview" topLeftCell="A7">
      <selection activeCell="E19" sqref="E19"/>
      <rowBreaks count="2" manualBreakCount="2">
        <brk id="31" max="4" man="1"/>
        <brk id="54"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B07CB001-8FAF-40AD-8AD5-A65A64B33B35}" showPageBreaks="1" showGridLines="0" printArea="1" hiddenRows="1" hiddenColumns="1" view="pageBreakPreview">
      <selection activeCell="E19" sqref="E19"/>
      <rowBreaks count="3" manualBreakCount="3">
        <brk id="30" max="4" man="1"/>
        <brk id="31" max="4" man="1"/>
        <brk id="5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8CF338B0-8CA3-4AF4-816D-CB7A6D8E33BC}" showPageBreaks="1" showGridLines="0" printArea="1" hiddenRows="1" hiddenColumns="1" view="pageBreakPreview" topLeftCell="A82">
      <selection activeCell="E25" sqref="E25"/>
      <rowBreaks count="3" manualBreakCount="3">
        <brk id="30" max="4" man="1"/>
        <brk id="31" max="4" man="1"/>
        <brk id="5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D05C69EC-C4A6-4AED-AFBA-A3044FD4B3FB}" showPageBreaks="1" showGridLines="0" printArea="1" hiddenRows="1" hiddenColumns="1" view="pageBreakPreview" topLeftCell="A61">
      <selection activeCell="E62" sqref="E62"/>
      <rowBreaks count="3" manualBreakCount="3">
        <brk id="30" max="4" man="1"/>
        <brk id="31" max="4" man="1"/>
        <brk id="5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BE615921-12B2-47E1-81BB-292B559B4C46}" showPageBreaks="1" showGridLines="0" printArea="1" hiddenRows="1" hiddenColumns="1" view="pageBreakPreview" topLeftCell="A38">
      <selection activeCell="E62" sqref="E62"/>
      <rowBreaks count="2" manualBreakCount="2">
        <brk id="31" max="4" man="1"/>
        <brk id="5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13A93EBF-985A-49FD-9FE0-DC75D238EC8C}" showPageBreaks="1" showGridLines="0" printArea="1" hiddenRows="1" hiddenColumns="1" view="pageBreakPreview">
      <selection activeCell="E38" sqref="E38"/>
      <rowBreaks count="2" manualBreakCount="2">
        <brk id="31" max="4" man="1"/>
        <brk id="5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1E2D7167-D6B7-4690-9A83-BF768C4223A4}" showPageBreaks="1" showGridLines="0" printArea="1" hiddenRows="1" hiddenColumns="1" view="pageBreakPreview" topLeftCell="A7">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7A88FC7A-7690-48AB-B789-172043AFADC8}" showPageBreaks="1" showGridLines="0" printArea="1" hiddenRows="1" hiddenColumns="1" view="pageBreakPreview" topLeftCell="A53">
      <selection activeCell="E71" sqref="E71"/>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CB7CD015-9A92-451A-BEF4-2BC98E3768D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44C1C443-3199-4288-884A-D16AF7B2CD6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37">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9"/>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82C64B11-1F50-45B5-B7BB-9F1DC733C833}" showPageBreaks="1" showGridLines="0" printArea="1" hiddenRows="1" hiddenColumns="1" view="pageBreakPreview" topLeftCell="A10">
      <selection activeCell="B75" sqref="B75:C75"/>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CFBF18EC-8277-4311-991B-395AF21BB33B}" showPageBreaks="1" showGridLines="0" printArea="1" hiddenRows="1" hiddenColumns="1" view="pageBreakPreview" topLeftCell="A7">
      <selection activeCell="E19" sqref="E19"/>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AA750348-930C-43DE-ADD0-8D60980F5013}" showPageBreaks="1" showGridLines="0" printArea="1" hiddenRows="1" hiddenColumns="1" view="pageBreakPreview" topLeftCell="A7">
      <selection activeCell="E19" sqref="E19"/>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14C32814-5A59-4863-9FB1-822FBB75D7D1}" showPageBreaks="1" showGridLines="0" printArea="1" hiddenRows="1" hiddenColumns="1" view="pageBreakPreview">
      <selection activeCell="E19" sqref="E19"/>
      <rowBreaks count="1" manualBreakCount="1">
        <brk id="31"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1F125E51-1799-42D0-B41E-DC039BB17D59}" showPageBreaks="1" showGridLines="0" printArea="1" hiddenRows="1" hiddenColumns="1" view="pageBreakPreview">
      <selection activeCell="E25" sqref="E25"/>
      <rowBreaks count="3" manualBreakCount="3">
        <brk id="30" max="4" man="1"/>
        <brk id="31" max="4" man="1"/>
        <brk id="53"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77353208-2D17-4D2E-ADE3-4F168F350B73}" showPageBreaks="1" showGridLines="0" printArea="1" hiddenRows="1" hiddenColumns="1" view="pageBreakPreview">
      <selection activeCell="E19" sqref="E19"/>
      <rowBreaks count="3" manualBreakCount="3">
        <brk id="30" max="4" man="1"/>
        <brk id="31" max="4" man="1"/>
        <brk id="53" max="4" man="1"/>
      </rowBreaks>
      <pageMargins left="0.75" right="0.63" top="0.57999999999999996" bottom="0.6" header="0.34" footer="0.35"/>
      <pageSetup scale="99" orientation="portrait" r:id="rId29"/>
      <headerFooter alignWithMargins="0">
        <oddFooter>&amp;R&amp;"Book Antiqua,Bold"&amp;8 Page &amp;P of &amp;N</oddFooter>
      </headerFooter>
    </customSheetView>
    <customSheetView guid="{010B040B-83D1-42E5-9354-A9BE9113BDAC}" showPageBreaks="1" showGridLines="0" printArea="1" hiddenRows="1" hiddenColumns="1" view="pageBreakPreview" topLeftCell="A64">
      <selection activeCell="E20" sqref="E20"/>
      <rowBreaks count="1" manualBreakCount="1">
        <brk id="31" max="4" man="1"/>
      </rowBreaks>
      <pageMargins left="0.75" right="0.63" top="0.57999999999999996" bottom="0.6" header="0.34" footer="0.35"/>
      <pageSetup scale="99" orientation="portrait" r:id="rId30"/>
      <headerFooter alignWithMargins="0">
        <oddFooter>&amp;R&amp;"Book Antiqua,Bold"&amp;8 Page &amp;P of &amp;N</oddFooter>
      </headerFooter>
    </customSheetView>
    <customSheetView guid="{FC200EB0-6614-47DB-96CE-7610471486D9}" showPageBreaks="1" showGridLines="0" printArea="1" hiddenRows="1" hiddenColumns="1" view="pageBreakPreview">
      <selection activeCell="E19" sqref="E19"/>
      <pageMargins left="0.75" right="0.63" top="0.57999999999999996" bottom="0.6" header="0.34" footer="0.35"/>
      <pageSetup orientation="portrait" r:id="rId31"/>
      <headerFooter alignWithMargins="0">
        <oddFooter>&amp;R&amp;"Book Antiqua,Bold"&amp;8 Page &amp;P of &amp;N</oddFooter>
      </headerFooter>
    </customSheetView>
    <customSheetView guid="{35C772BD-8F05-4A18-BEC8-6AF744E22539}" showPageBreaks="1" showGridLines="0" printArea="1" hiddenRows="1" hiddenColumns="1" view="pageBreakPreview" topLeftCell="A16">
      <selection activeCell="E20" sqref="E20"/>
      <pageMargins left="0.75" right="0.63" top="0.57999999999999996" bottom="0.6" header="0.34" footer="0.35"/>
      <pageSetup orientation="portrait" r:id="rId32"/>
      <headerFooter alignWithMargins="0">
        <oddFooter>&amp;R&amp;"Book Antiqua,Bold"&amp;8 Page &amp;P of &amp;N</oddFooter>
      </headerFooter>
    </customSheetView>
    <customSheetView guid="{FADCBE67-C557-4BB1-9129-D4D2EFCC4742}" scale="130" showPageBreaks="1" showGridLines="0" printArea="1" hiddenRows="1" hiddenColumns="1" view="pageBreakPreview" topLeftCell="A76">
      <selection activeCell="E19" sqref="E19"/>
      <pageMargins left="0.75" right="0.63" top="0.57999999999999996" bottom="0.6" header="0.34" footer="0.35"/>
      <pageSetup orientation="portrait" r:id="rId33"/>
      <headerFooter alignWithMargins="0">
        <oddFooter>&amp;R&amp;"Book Antiqua,Bold"&amp;8 Page &amp;P of &amp;N</oddFooter>
      </headerFooter>
    </customSheetView>
  </customSheetViews>
  <mergeCells count="71">
    <mergeCell ref="B77:E77"/>
    <mergeCell ref="B78:E78"/>
    <mergeCell ref="A80:E80"/>
    <mergeCell ref="B35:D35"/>
    <mergeCell ref="B36:D36"/>
    <mergeCell ref="A75:E75"/>
    <mergeCell ref="B76:E76"/>
    <mergeCell ref="B57:D57"/>
    <mergeCell ref="B58:D58"/>
    <mergeCell ref="B48:D48"/>
    <mergeCell ref="A72:E72"/>
    <mergeCell ref="B61:D61"/>
    <mergeCell ref="B68:D68"/>
    <mergeCell ref="B69:D69"/>
    <mergeCell ref="B70:D70"/>
    <mergeCell ref="B71:D71"/>
    <mergeCell ref="B65:D65"/>
    <mergeCell ref="B66:D66"/>
    <mergeCell ref="B67:D67"/>
    <mergeCell ref="B63:D63"/>
    <mergeCell ref="B64:D64"/>
    <mergeCell ref="B40:D40"/>
    <mergeCell ref="B41:D41"/>
    <mergeCell ref="B46:D46"/>
    <mergeCell ref="B47:D47"/>
    <mergeCell ref="B43:D43"/>
    <mergeCell ref="B44:D44"/>
    <mergeCell ref="B45:D45"/>
    <mergeCell ref="B50:D50"/>
    <mergeCell ref="B52:D52"/>
    <mergeCell ref="B53:D53"/>
    <mergeCell ref="B54:D54"/>
    <mergeCell ref="B49:D49"/>
    <mergeCell ref="B62:D62"/>
    <mergeCell ref="B55:D55"/>
    <mergeCell ref="B51:D51"/>
    <mergeCell ref="B56:D56"/>
    <mergeCell ref="B60:D60"/>
    <mergeCell ref="B59:D59"/>
    <mergeCell ref="B27:D27"/>
    <mergeCell ref="B28:D28"/>
    <mergeCell ref="B39:D39"/>
    <mergeCell ref="B38:D38"/>
    <mergeCell ref="B29:D29"/>
    <mergeCell ref="B30:D30"/>
    <mergeCell ref="B31:D31"/>
    <mergeCell ref="B32:D32"/>
    <mergeCell ref="B37:D37"/>
    <mergeCell ref="E33:E34"/>
    <mergeCell ref="B34:D34"/>
    <mergeCell ref="B33:D33"/>
    <mergeCell ref="B42:D42"/>
    <mergeCell ref="B11:D11"/>
    <mergeCell ref="B25:D25"/>
    <mergeCell ref="B12:D12"/>
    <mergeCell ref="B16:E16"/>
    <mergeCell ref="B17:E17"/>
    <mergeCell ref="B13:D13"/>
    <mergeCell ref="B21:E21"/>
    <mergeCell ref="B20:E20"/>
    <mergeCell ref="B22:D22"/>
    <mergeCell ref="B23:D23"/>
    <mergeCell ref="B24:D24"/>
    <mergeCell ref="B26:D26"/>
    <mergeCell ref="B18:D18"/>
    <mergeCell ref="B19:D19"/>
    <mergeCell ref="A3:E3"/>
    <mergeCell ref="A5:E5"/>
    <mergeCell ref="A8:D8"/>
    <mergeCell ref="B9:D9"/>
    <mergeCell ref="B10:D10"/>
  </mergeCells>
  <conditionalFormatting sqref="F36:IV36 A36:D36">
    <cfRule type="expression" dxfId="9" priority="1" stopIfTrue="1">
      <formula>$F$35=0</formula>
    </cfRule>
  </conditionalFormatting>
  <dataValidations count="3">
    <dataValidation type="list" allowBlank="1" showInputMessage="1" showErrorMessage="1" sqref="E35 E18:E19" xr:uid="{00000000-0002-0000-1400-000000000000}">
      <formula1>"Yes, No"</formula1>
    </dataValidation>
    <dataValidation type="list" allowBlank="1" showInputMessage="1" showErrorMessage="1" sqref="E68" xr:uid="{00000000-0002-0000-1400-000001000000}">
      <formula1>$Z$67:$Z$68</formula1>
    </dataValidation>
    <dataValidation type="list" allowBlank="1" showInputMessage="1" showErrorMessage="1" sqref="E37" xr:uid="{00000000-0002-0000-1400-000002000000}">
      <formula1>"Yes (Documentary evidence attached), No"</formula1>
    </dataValidation>
  </dataValidations>
  <pageMargins left="0.75" right="0.63" top="0.57999999999999996" bottom="0.6" header="0.34" footer="0.35"/>
  <pageSetup orientation="portrait" r:id="rId34"/>
  <headerFooter alignWithMargins="0">
    <oddFooter>&amp;R&amp;"Book Antiqua,Bold"&amp;8 Page &amp;P of &amp;N</oddFooter>
  </headerFooter>
  <drawing r:id="rId35"/>
  <legacyDrawing r:id="rId36"/>
  <mc:AlternateContent xmlns:mc="http://schemas.openxmlformats.org/markup-compatibility/2006">
    <mc:Choice Requires="x14">
      <controls>
        <mc:AlternateContent xmlns:mc="http://schemas.openxmlformats.org/markup-compatibility/2006">
          <mc:Choice Requires="x14">
            <control shapeId="24577" r:id="rId37" name="Option Button 1">
              <controlPr defaultSize="0" autoFill="0" autoLine="0" autoPict="0">
                <anchor moveWithCells="1">
                  <from>
                    <xdr:col>1</xdr:col>
                    <xdr:colOff>1123950</xdr:colOff>
                    <xdr:row>68</xdr:row>
                    <xdr:rowOff>19050</xdr:rowOff>
                  </from>
                  <to>
                    <xdr:col>2</xdr:col>
                    <xdr:colOff>752475</xdr:colOff>
                    <xdr:row>69</xdr:row>
                    <xdr:rowOff>0</xdr:rowOff>
                  </to>
                </anchor>
              </controlPr>
            </control>
          </mc:Choice>
        </mc:AlternateContent>
        <mc:AlternateContent xmlns:mc="http://schemas.openxmlformats.org/markup-compatibility/2006">
          <mc:Choice Requires="x14">
            <control shapeId="24578" r:id="rId38" name="Option Button 2">
              <controlPr defaultSize="0" autoFill="0" autoLine="0" autoPict="0">
                <anchor moveWithCells="1">
                  <from>
                    <xdr:col>2</xdr:col>
                    <xdr:colOff>685800</xdr:colOff>
                    <xdr:row>68</xdr:row>
                    <xdr:rowOff>19050</xdr:rowOff>
                  </from>
                  <to>
                    <xdr:col>3</xdr:col>
                    <xdr:colOff>923925</xdr:colOff>
                    <xdr:row>69</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indexed="10"/>
  </sheetPr>
  <dimension ref="A1:BB94"/>
  <sheetViews>
    <sheetView showGridLines="0" showZeros="0" view="pageBreakPreview" zoomScaleNormal="100" zoomScaleSheetLayoutView="100" workbookViewId="0">
      <selection activeCell="H21" sqref="H21:L21"/>
    </sheetView>
  </sheetViews>
  <sheetFormatPr defaultColWidth="9.140625" defaultRowHeight="16.5"/>
  <cols>
    <col min="1" max="1" width="12.140625" style="30" customWidth="1"/>
    <col min="2" max="2" width="18.140625" style="30" customWidth="1"/>
    <col min="3" max="5" width="7.42578125" style="30" customWidth="1"/>
    <col min="6" max="8" width="7.42578125" style="25" customWidth="1"/>
    <col min="9" max="9" width="9.7109375" style="26" customWidth="1"/>
    <col min="10" max="10" width="11.85546875" style="26" customWidth="1"/>
    <col min="11" max="11" width="11.28515625" style="26" customWidth="1"/>
    <col min="12" max="12" width="9.42578125" style="26" customWidth="1"/>
    <col min="13" max="54" width="9.140625" style="92"/>
    <col min="55" max="16384" width="9.140625" style="26"/>
  </cols>
  <sheetData>
    <row r="1" spans="1:26">
      <c r="A1" s="22" t="str">
        <f>Basic!A3&amp;Basic!B3</f>
        <v>Specification No. :CC/NT/W-TW/DOM/A04/25/06315</v>
      </c>
      <c r="B1" s="23"/>
      <c r="C1" s="23"/>
      <c r="D1" s="23"/>
      <c r="E1" s="23"/>
      <c r="F1" s="99"/>
      <c r="G1" s="99"/>
      <c r="H1" s="99"/>
      <c r="I1" s="100"/>
      <c r="J1" s="100"/>
      <c r="K1" s="100"/>
      <c r="L1" s="24" t="str">
        <f>"Attachment-16 "</f>
        <v xml:space="preserve">Attachment-16 </v>
      </c>
    </row>
    <row r="2" spans="1:26" ht="11.25" customHeight="1">
      <c r="Z2" s="170">
        <f>'Attach 3(JV)'!Z2</f>
        <v>0</v>
      </c>
    </row>
    <row r="3" spans="1:26" ht="79.5" customHeight="1">
      <c r="A3" s="758" t="str">
        <f>'Attach 3(JV)'!A3</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758"/>
      <c r="G3" s="758"/>
      <c r="H3" s="758"/>
      <c r="I3" s="758"/>
      <c r="J3" s="758"/>
      <c r="K3" s="758"/>
      <c r="L3" s="758"/>
    </row>
    <row r="4" spans="1:26" ht="15.95" customHeight="1">
      <c r="A4" s="29"/>
      <c r="H4" s="31"/>
      <c r="I4" s="10"/>
    </row>
    <row r="5" spans="1:26" ht="20.100000000000001" customHeight="1">
      <c r="A5" s="759" t="s">
        <v>8</v>
      </c>
      <c r="B5" s="759"/>
      <c r="C5" s="759"/>
      <c r="D5" s="759"/>
      <c r="E5" s="759"/>
      <c r="F5" s="759"/>
      <c r="G5" s="759"/>
      <c r="H5" s="759"/>
      <c r="I5" s="759"/>
      <c r="J5" s="759"/>
      <c r="K5" s="759"/>
      <c r="L5" s="759"/>
    </row>
    <row r="6" spans="1:26" ht="15.95" customHeight="1">
      <c r="A6" s="33"/>
      <c r="H6" s="31"/>
      <c r="I6" s="10"/>
    </row>
    <row r="7" spans="1:26" ht="20.100000000000001" customHeight="1">
      <c r="A7" s="34" t="str">
        <f>'Attach 3(JV)'!A7</f>
        <v>Bidder’s Name and Address :</v>
      </c>
      <c r="G7" s="14" t="str">
        <f>'Attach 3(JV)'!E7</f>
        <v>To:</v>
      </c>
      <c r="I7" s="10"/>
    </row>
    <row r="8" spans="1:26" ht="36" customHeight="1">
      <c r="A8" s="757" t="str">
        <f>'Attach 3(JV)'!A8</f>
        <v/>
      </c>
      <c r="B8" s="757"/>
      <c r="C8" s="757"/>
      <c r="D8" s="757"/>
      <c r="E8" s="757"/>
      <c r="F8" s="757"/>
      <c r="G8" s="11" t="str">
        <f>'Attach 3(JV)'!E8</f>
        <v>Contract Services</v>
      </c>
      <c r="I8" s="10"/>
    </row>
    <row r="9" spans="1:26" ht="20.100000000000001" customHeight="1">
      <c r="A9" s="12" t="s">
        <v>356</v>
      </c>
      <c r="B9" s="761" t="str">
        <f>'Attach 3(JV)'!B9</f>
        <v/>
      </c>
      <c r="C9" s="761"/>
      <c r="D9" s="761"/>
      <c r="E9" s="761"/>
      <c r="F9" s="761"/>
      <c r="G9" s="11" t="str">
        <f>'Attach 3(JV)'!E9</f>
        <v>Power Grid Corporation of India Ltd.,</v>
      </c>
      <c r="I9" s="10"/>
    </row>
    <row r="10" spans="1:26" ht="20.100000000000001" customHeight="1">
      <c r="A10" s="12" t="s">
        <v>358</v>
      </c>
      <c r="B10" s="761" t="str">
        <f>'Attach 3(JV)'!B10</f>
        <v/>
      </c>
      <c r="C10" s="761"/>
      <c r="D10" s="761"/>
      <c r="E10" s="761"/>
      <c r="F10" s="761"/>
      <c r="G10" s="11" t="str">
        <f>'Attach 3(JV)'!E10</f>
        <v>"Saudamini", Plot No. 2, Sector 29</v>
      </c>
      <c r="I10" s="10"/>
    </row>
    <row r="11" spans="1:26" ht="20.100000000000001" customHeight="1">
      <c r="B11" s="761" t="str">
        <f>'Attach 3(JV)'!B11</f>
        <v/>
      </c>
      <c r="C11" s="761"/>
      <c r="D11" s="761"/>
      <c r="E11" s="761"/>
      <c r="F11" s="761"/>
      <c r="G11" s="11" t="str">
        <f>'Attach 3(JV)'!E11</f>
        <v>Gurgaon (Haryana) - 122001</v>
      </c>
    </row>
    <row r="12" spans="1:26" ht="20.100000000000001" customHeight="1">
      <c r="A12" s="33"/>
      <c r="B12" s="761" t="str">
        <f>'Attach 3(JV)'!B12</f>
        <v/>
      </c>
      <c r="C12" s="761"/>
      <c r="D12" s="761"/>
      <c r="E12" s="761"/>
      <c r="F12" s="761"/>
      <c r="G12" s="11"/>
    </row>
    <row r="13" spans="1:26" ht="15.95" customHeight="1">
      <c r="A13" s="33"/>
      <c r="B13" s="143"/>
      <c r="C13" s="143"/>
      <c r="D13" s="143"/>
      <c r="E13" s="143"/>
      <c r="F13" s="143"/>
    </row>
    <row r="14" spans="1:26" ht="20.100000000000001" customHeight="1">
      <c r="A14" s="30" t="s">
        <v>350</v>
      </c>
    </row>
    <row r="15" spans="1:26" ht="20.100000000000001" customHeight="1">
      <c r="A15" s="33"/>
    </row>
    <row r="16" spans="1:26" ht="57.75" customHeight="1">
      <c r="A16" s="1276" t="s">
        <v>15</v>
      </c>
      <c r="B16" s="1276"/>
      <c r="C16" s="1276"/>
      <c r="D16" s="1276"/>
      <c r="E16" s="1276"/>
      <c r="F16" s="1276"/>
      <c r="G16" s="1276"/>
      <c r="H16" s="1276"/>
      <c r="I16" s="1276"/>
      <c r="J16" s="1276"/>
      <c r="K16" s="1276"/>
      <c r="L16" s="1276"/>
    </row>
    <row r="17" spans="1:12" ht="20.100000000000001" customHeight="1">
      <c r="A17" s="101">
        <v>1</v>
      </c>
      <c r="B17" s="102" t="s">
        <v>16</v>
      </c>
    </row>
    <row r="18" spans="1:12" ht="82.5" customHeight="1">
      <c r="A18" s="59"/>
      <c r="B18" s="1372" t="s">
        <v>17</v>
      </c>
      <c r="C18" s="1372"/>
      <c r="D18" s="1372"/>
      <c r="E18" s="1372"/>
      <c r="F18" s="1372"/>
      <c r="G18" s="1372"/>
      <c r="H18" s="1372"/>
      <c r="I18" s="1372"/>
      <c r="J18" s="1372"/>
      <c r="K18" s="1372"/>
      <c r="L18" s="1372"/>
    </row>
    <row r="19" spans="1:12" ht="60.75" customHeight="1">
      <c r="A19" s="60">
        <v>1.1000000000000001</v>
      </c>
      <c r="B19" s="1375" t="s">
        <v>18</v>
      </c>
      <c r="C19" s="1375"/>
      <c r="D19" s="1375"/>
      <c r="E19" s="1375"/>
      <c r="F19" s="1375"/>
      <c r="G19" s="1375"/>
      <c r="H19" s="1375"/>
      <c r="I19" s="1375"/>
      <c r="J19" s="1375"/>
      <c r="K19" s="1375"/>
      <c r="L19" s="1375"/>
    </row>
    <row r="20" spans="1:12" ht="33" customHeight="1">
      <c r="A20" s="59"/>
      <c r="B20" s="754" t="str">
        <f>IF('Names of Bidder'!D9="Sole Bidder","Name of the Bidder (Sole Bidder)", "Name of Bidder (Lead Partner)")</f>
        <v>Name of the Bidder (Sole Bidder)</v>
      </c>
      <c r="C20" s="754"/>
      <c r="D20" s="754"/>
      <c r="E20" s="754"/>
      <c r="F20" s="754"/>
      <c r="G20" s="754"/>
      <c r="H20" s="1377" t="str">
        <f>B9</f>
        <v/>
      </c>
      <c r="I20" s="1377"/>
      <c r="J20" s="1377"/>
      <c r="K20" s="1377"/>
      <c r="L20" s="1377"/>
    </row>
    <row r="21" spans="1:12" ht="33" customHeight="1">
      <c r="A21" s="36"/>
      <c r="B21" s="754" t="s">
        <v>19</v>
      </c>
      <c r="C21" s="754"/>
      <c r="D21" s="754"/>
      <c r="E21" s="754"/>
      <c r="F21" s="754"/>
      <c r="G21" s="754"/>
      <c r="H21" s="1371" t="s">
        <v>60</v>
      </c>
      <c r="I21" s="1371"/>
      <c r="J21" s="1371"/>
      <c r="K21" s="1371"/>
      <c r="L21" s="1371"/>
    </row>
    <row r="22" spans="1:12" ht="33" customHeight="1">
      <c r="A22" s="36"/>
      <c r="B22" s="754" t="s">
        <v>20</v>
      </c>
      <c r="C22" s="754"/>
      <c r="D22" s="754"/>
      <c r="E22" s="754"/>
      <c r="F22" s="754"/>
      <c r="G22" s="754"/>
      <c r="H22" s="1371"/>
      <c r="I22" s="1371"/>
      <c r="J22" s="1371"/>
      <c r="K22" s="1371"/>
      <c r="L22" s="1371"/>
    </row>
    <row r="23" spans="1:12" ht="33" customHeight="1">
      <c r="A23" s="36"/>
      <c r="B23" s="754" t="s">
        <v>21</v>
      </c>
      <c r="C23" s="754"/>
      <c r="D23" s="754"/>
      <c r="E23" s="754"/>
      <c r="F23" s="754"/>
      <c r="G23" s="754"/>
      <c r="H23" s="1371"/>
      <c r="I23" s="1371"/>
      <c r="J23" s="1371"/>
      <c r="K23" s="1371"/>
      <c r="L23" s="1371"/>
    </row>
    <row r="24" spans="1:12" ht="33" customHeight="1">
      <c r="A24" s="36"/>
      <c r="B24" s="754" t="s">
        <v>22</v>
      </c>
      <c r="C24" s="754"/>
      <c r="D24" s="754"/>
      <c r="E24" s="754"/>
      <c r="F24" s="754"/>
      <c r="G24" s="754"/>
      <c r="H24" s="1371"/>
      <c r="I24" s="1371"/>
      <c r="J24" s="1371"/>
      <c r="K24" s="1371"/>
      <c r="L24" s="1371"/>
    </row>
    <row r="25" spans="1:12" ht="6" customHeight="1">
      <c r="A25" s="36"/>
      <c r="B25" s="201"/>
      <c r="C25" s="201"/>
      <c r="D25" s="201"/>
      <c r="E25" s="201"/>
      <c r="F25" s="201"/>
      <c r="G25" s="201"/>
      <c r="H25" s="202"/>
      <c r="I25" s="202"/>
      <c r="J25" s="202"/>
      <c r="K25" s="202"/>
      <c r="L25" s="202"/>
    </row>
    <row r="26" spans="1:12" ht="18.95" customHeight="1">
      <c r="A26" s="60">
        <v>1.2</v>
      </c>
      <c r="B26" s="1374" t="s">
        <v>176</v>
      </c>
      <c r="C26" s="1374"/>
      <c r="D26" s="1374"/>
      <c r="E26" s="1374"/>
      <c r="F26" s="1374"/>
      <c r="G26" s="1374"/>
      <c r="H26" s="1374"/>
      <c r="I26" s="1374"/>
      <c r="J26" s="1374"/>
      <c r="K26" s="1374"/>
      <c r="L26" s="1374"/>
    </row>
    <row r="27" spans="1:12" ht="18.95" customHeight="1">
      <c r="A27" s="63" t="s">
        <v>23</v>
      </c>
      <c r="B27" s="30" t="s">
        <v>24</v>
      </c>
      <c r="D27" s="103"/>
      <c r="E27" s="103"/>
    </row>
    <row r="28" spans="1:12" ht="18.95" customHeight="1">
      <c r="A28" s="36"/>
      <c r="B28" s="756" t="s">
        <v>25</v>
      </c>
      <c r="C28" s="756"/>
      <c r="D28" s="1274"/>
      <c r="E28" s="1274"/>
      <c r="F28" s="1274"/>
      <c r="G28" s="1274"/>
      <c r="H28" s="1274"/>
      <c r="I28" s="1274"/>
      <c r="J28" s="1274"/>
      <c r="K28" s="1274"/>
      <c r="L28" s="1274"/>
    </row>
    <row r="29" spans="1:12" ht="18.95" customHeight="1">
      <c r="A29" s="36"/>
      <c r="B29" s="1369" t="s">
        <v>26</v>
      </c>
      <c r="C29" s="1370"/>
      <c r="D29" s="1368"/>
      <c r="E29" s="1368"/>
      <c r="F29" s="1368"/>
      <c r="G29" s="1368"/>
      <c r="H29" s="1368"/>
      <c r="I29" s="1368"/>
      <c r="J29" s="1368"/>
      <c r="K29" s="1368"/>
      <c r="L29" s="1368"/>
    </row>
    <row r="30" spans="1:12" ht="18.95" customHeight="1">
      <c r="A30" s="36"/>
      <c r="B30" s="106"/>
      <c r="C30" s="61"/>
      <c r="D30" s="1378"/>
      <c r="E30" s="1378"/>
      <c r="F30" s="1378"/>
      <c r="G30" s="1378"/>
      <c r="H30" s="1378"/>
      <c r="I30" s="1378"/>
      <c r="J30" s="1378"/>
      <c r="K30" s="1378"/>
      <c r="L30" s="1378"/>
    </row>
    <row r="31" spans="1:12" ht="18.95" customHeight="1">
      <c r="A31" s="36"/>
      <c r="B31" s="106"/>
      <c r="C31" s="61"/>
      <c r="D31" s="1378"/>
      <c r="E31" s="1378"/>
      <c r="F31" s="1378"/>
      <c r="G31" s="1378"/>
      <c r="H31" s="1378"/>
      <c r="I31" s="1378"/>
      <c r="J31" s="1378"/>
      <c r="K31" s="1378"/>
      <c r="L31" s="1378"/>
    </row>
    <row r="32" spans="1:12" ht="18.95" customHeight="1">
      <c r="A32" s="36"/>
      <c r="B32" s="107"/>
      <c r="C32" s="62"/>
      <c r="D32" s="1376"/>
      <c r="E32" s="1376"/>
      <c r="F32" s="1376"/>
      <c r="G32" s="1376"/>
      <c r="H32" s="1376"/>
      <c r="I32" s="1376"/>
      <c r="J32" s="1376"/>
      <c r="K32" s="1376"/>
      <c r="L32" s="1376"/>
    </row>
    <row r="33" spans="1:54" ht="18.95" customHeight="1">
      <c r="A33" s="36"/>
      <c r="B33" s="756" t="s">
        <v>27</v>
      </c>
      <c r="C33" s="756"/>
      <c r="D33" s="1274"/>
      <c r="E33" s="1274"/>
      <c r="F33" s="1274"/>
      <c r="G33" s="1274"/>
      <c r="H33" s="1274"/>
      <c r="I33" s="1274"/>
      <c r="J33" s="1274"/>
      <c r="K33" s="1274"/>
      <c r="L33" s="1274"/>
    </row>
    <row r="34" spans="1:54" ht="18.95" customHeight="1">
      <c r="A34" s="36"/>
      <c r="B34" s="756" t="s">
        <v>28</v>
      </c>
      <c r="C34" s="756"/>
      <c r="D34" s="1274"/>
      <c r="E34" s="1274"/>
      <c r="F34" s="1274"/>
      <c r="G34" s="1274"/>
      <c r="H34" s="1274"/>
      <c r="I34" s="1274"/>
      <c r="J34" s="1274"/>
      <c r="K34" s="1274"/>
      <c r="L34" s="1274"/>
    </row>
    <row r="35" spans="1:54" ht="18.95" customHeight="1">
      <c r="A35" s="36"/>
      <c r="B35" s="756" t="s">
        <v>29</v>
      </c>
      <c r="C35" s="756"/>
      <c r="D35" s="1274"/>
      <c r="E35" s="1274"/>
      <c r="F35" s="1274"/>
      <c r="G35" s="1274"/>
      <c r="H35" s="1274"/>
      <c r="I35" s="1274"/>
      <c r="J35" s="1274"/>
      <c r="K35" s="1274"/>
      <c r="L35" s="1274"/>
    </row>
    <row r="36" spans="1:54" ht="18.95" customHeight="1">
      <c r="A36" s="36"/>
      <c r="B36" s="756" t="s">
        <v>30</v>
      </c>
      <c r="C36" s="756"/>
      <c r="D36" s="1274"/>
      <c r="E36" s="1274"/>
      <c r="F36" s="1274"/>
      <c r="G36" s="1274"/>
      <c r="H36" s="1274"/>
      <c r="I36" s="1274"/>
      <c r="J36" s="1274"/>
      <c r="K36" s="1274"/>
      <c r="L36" s="1274"/>
    </row>
    <row r="37" spans="1:54" ht="8.1" customHeight="1">
      <c r="A37" s="36"/>
      <c r="B37" s="108"/>
      <c r="C37" s="108"/>
      <c r="D37" s="109"/>
      <c r="E37" s="109"/>
      <c r="F37" s="109"/>
      <c r="G37" s="109"/>
      <c r="H37" s="109"/>
      <c r="I37" s="109"/>
      <c r="J37" s="109"/>
      <c r="K37" s="109"/>
      <c r="L37" s="109"/>
    </row>
    <row r="38" spans="1:54" ht="61.5" customHeight="1">
      <c r="A38" s="64" t="s">
        <v>32</v>
      </c>
      <c r="B38" s="1372" t="s">
        <v>31</v>
      </c>
      <c r="C38" s="1372"/>
      <c r="D38" s="1372"/>
      <c r="E38" s="1372"/>
      <c r="F38" s="1372"/>
      <c r="G38" s="1372"/>
      <c r="H38" s="1372"/>
      <c r="I38" s="1372"/>
      <c r="J38" s="1372"/>
      <c r="K38" s="1372"/>
      <c r="L38" s="1372"/>
    </row>
    <row r="39" spans="1:54" ht="33.75" customHeight="1">
      <c r="A39" s="36"/>
      <c r="B39" s="105" t="s">
        <v>354</v>
      </c>
      <c r="C39" s="1373" t="s">
        <v>33</v>
      </c>
      <c r="D39" s="1373"/>
      <c r="E39" s="1373"/>
      <c r="F39" s="1373"/>
      <c r="G39" s="1373" t="s">
        <v>34</v>
      </c>
      <c r="H39" s="1373"/>
      <c r="I39" s="1373" t="s">
        <v>35</v>
      </c>
      <c r="J39" s="1373"/>
      <c r="K39" s="1373"/>
      <c r="L39" s="1373"/>
    </row>
    <row r="40" spans="1:54" ht="38.1" customHeight="1">
      <c r="B40" s="115"/>
      <c r="C40" s="1274"/>
      <c r="D40" s="1274"/>
      <c r="E40" s="1274"/>
      <c r="F40" s="1274"/>
      <c r="G40" s="1379"/>
      <c r="H40" s="1379"/>
      <c r="I40" s="1274"/>
      <c r="J40" s="1274"/>
      <c r="K40" s="1274"/>
      <c r="L40" s="1274"/>
    </row>
    <row r="41" spans="1:54" ht="38.1" customHeight="1">
      <c r="A41" s="36"/>
      <c r="B41" s="115"/>
      <c r="C41" s="1274"/>
      <c r="D41" s="1274"/>
      <c r="E41" s="1274"/>
      <c r="F41" s="1274"/>
      <c r="G41" s="1379"/>
      <c r="H41" s="1379"/>
      <c r="I41" s="1274"/>
      <c r="J41" s="1274"/>
      <c r="K41" s="1274"/>
      <c r="L41" s="1274"/>
    </row>
    <row r="42" spans="1:54" ht="42" customHeight="1">
      <c r="A42" s="64" t="s">
        <v>516</v>
      </c>
      <c r="B42" s="1372" t="s">
        <v>517</v>
      </c>
      <c r="C42" s="1372"/>
      <c r="D42" s="1372"/>
      <c r="E42" s="1372"/>
      <c r="F42" s="1372"/>
      <c r="G42" s="1372"/>
      <c r="H42" s="1372"/>
      <c r="I42" s="1372"/>
      <c r="J42" s="1372"/>
      <c r="K42" s="1372"/>
      <c r="L42" s="1372"/>
    </row>
    <row r="43" spans="1:54" ht="52.5" customHeight="1">
      <c r="A43" s="36"/>
      <c r="B43" s="105" t="s">
        <v>354</v>
      </c>
      <c r="C43" s="1373" t="s">
        <v>518</v>
      </c>
      <c r="D43" s="1373"/>
      <c r="E43" s="1373"/>
      <c r="F43" s="1373"/>
      <c r="G43" s="1373" t="s">
        <v>519</v>
      </c>
      <c r="H43" s="1373"/>
      <c r="I43" s="1373" t="s">
        <v>520</v>
      </c>
      <c r="J43" s="1373"/>
      <c r="K43" s="1373"/>
      <c r="L43" s="1373"/>
    </row>
    <row r="44" spans="1:54" ht="38.1" customHeight="1">
      <c r="A44" s="36"/>
      <c r="B44" s="115"/>
      <c r="C44" s="1274"/>
      <c r="D44" s="1274"/>
      <c r="E44" s="1274"/>
      <c r="F44" s="1274"/>
      <c r="G44" s="1379"/>
      <c r="H44" s="1379"/>
      <c r="I44" s="1274"/>
      <c r="J44" s="1274"/>
      <c r="K44" s="1274"/>
      <c r="L44" s="1274"/>
    </row>
    <row r="45" spans="1:54" ht="38.1" customHeight="1">
      <c r="A45" s="36"/>
      <c r="B45" s="115"/>
      <c r="C45" s="1274"/>
      <c r="D45" s="1274"/>
      <c r="E45" s="1274"/>
      <c r="F45" s="1274"/>
      <c r="G45" s="1379"/>
      <c r="H45" s="1379"/>
      <c r="I45" s="1274"/>
      <c r="J45" s="1274"/>
      <c r="K45" s="1274"/>
      <c r="L45" s="1274"/>
    </row>
    <row r="46" spans="1:54" ht="20.100000000000001" customHeight="1">
      <c r="A46" s="101">
        <v>2</v>
      </c>
      <c r="B46" s="110" t="s">
        <v>36</v>
      </c>
    </row>
    <row r="47" spans="1:54" ht="78.75" customHeight="1">
      <c r="B47" s="1372" t="s">
        <v>37</v>
      </c>
      <c r="C47" s="1372"/>
      <c r="D47" s="1372"/>
      <c r="E47" s="1372"/>
      <c r="F47" s="1372"/>
      <c r="G47" s="1372"/>
      <c r="H47" s="1372"/>
      <c r="I47" s="1372"/>
      <c r="J47" s="1372"/>
      <c r="K47" s="1372"/>
      <c r="L47" s="1372"/>
    </row>
    <row r="48" spans="1:54" s="25" customFormat="1" ht="34.5" customHeight="1">
      <c r="A48" s="60">
        <v>2.1</v>
      </c>
      <c r="B48" s="1372" t="s">
        <v>38</v>
      </c>
      <c r="C48" s="1372"/>
      <c r="D48" s="1372"/>
      <c r="E48" s="1372"/>
      <c r="F48" s="1372"/>
      <c r="G48" s="1372"/>
      <c r="H48" s="1372"/>
      <c r="I48" s="1372"/>
      <c r="J48" s="1372"/>
      <c r="K48" s="1372"/>
      <c r="L48" s="1372"/>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row>
    <row r="49" spans="1:12" ht="51" customHeight="1">
      <c r="A49" s="36"/>
      <c r="B49" s="105" t="s">
        <v>39</v>
      </c>
      <c r="C49" s="1373" t="s">
        <v>40</v>
      </c>
      <c r="D49" s="1373"/>
      <c r="E49" s="1373"/>
      <c r="F49" s="1373"/>
      <c r="G49" s="1373" t="s">
        <v>41</v>
      </c>
      <c r="H49" s="1373"/>
      <c r="I49" s="1373" t="s">
        <v>118</v>
      </c>
      <c r="J49" s="1373"/>
      <c r="K49" s="1373" t="s">
        <v>119</v>
      </c>
      <c r="L49" s="1373"/>
    </row>
    <row r="50" spans="1:12" ht="27.95" customHeight="1">
      <c r="A50" s="36"/>
      <c r="B50" s="115">
        <v>1</v>
      </c>
      <c r="C50" s="1274"/>
      <c r="D50" s="1274"/>
      <c r="E50" s="1274"/>
      <c r="F50" s="1274"/>
      <c r="G50" s="1379"/>
      <c r="H50" s="1379"/>
      <c r="I50" s="1379"/>
      <c r="J50" s="1379"/>
      <c r="K50" s="1380"/>
      <c r="L50" s="1380"/>
    </row>
    <row r="51" spans="1:12" ht="27.95" customHeight="1">
      <c r="A51" s="36"/>
      <c r="B51" s="115">
        <v>2</v>
      </c>
      <c r="C51" s="1274"/>
      <c r="D51" s="1274"/>
      <c r="E51" s="1274"/>
      <c r="F51" s="1274"/>
      <c r="G51" s="1379"/>
      <c r="H51" s="1379"/>
      <c r="I51" s="1379"/>
      <c r="J51" s="1379"/>
      <c r="K51" s="1380"/>
      <c r="L51" s="1380"/>
    </row>
    <row r="52" spans="1:12" ht="27.95" customHeight="1">
      <c r="A52" s="36"/>
      <c r="B52" s="115">
        <v>3</v>
      </c>
      <c r="C52" s="1274"/>
      <c r="D52" s="1274"/>
      <c r="E52" s="1274"/>
      <c r="F52" s="1274"/>
      <c r="G52" s="1379"/>
      <c r="H52" s="1379"/>
      <c r="I52" s="1379"/>
      <c r="J52" s="1379"/>
      <c r="K52" s="1380"/>
      <c r="L52" s="1380"/>
    </row>
    <row r="53" spans="1:12" ht="27.95" customHeight="1">
      <c r="A53" s="36"/>
      <c r="B53" s="115">
        <v>4</v>
      </c>
      <c r="C53" s="1274"/>
      <c r="D53" s="1274"/>
      <c r="E53" s="1274"/>
      <c r="F53" s="1274"/>
      <c r="G53" s="1379"/>
      <c r="H53" s="1379"/>
      <c r="I53" s="1379"/>
      <c r="J53" s="1379"/>
      <c r="K53" s="1380"/>
      <c r="L53" s="1380"/>
    </row>
    <row r="54" spans="1:12" ht="27.95" customHeight="1">
      <c r="A54" s="36"/>
      <c r="B54" s="115">
        <v>5</v>
      </c>
      <c r="C54" s="1274"/>
      <c r="D54" s="1274"/>
      <c r="E54" s="1274"/>
      <c r="F54" s="1274"/>
      <c r="G54" s="1379"/>
      <c r="H54" s="1379"/>
      <c r="I54" s="1379"/>
      <c r="J54" s="1379"/>
      <c r="K54" s="1380"/>
      <c r="L54" s="1380"/>
    </row>
    <row r="55" spans="1:12" ht="20.25" customHeight="1">
      <c r="A55" s="36"/>
      <c r="B55" s="520"/>
      <c r="C55" s="521"/>
      <c r="D55" s="521"/>
      <c r="E55" s="521"/>
      <c r="F55" s="521"/>
      <c r="G55" s="520"/>
      <c r="H55" s="520"/>
      <c r="I55" s="520"/>
      <c r="J55" s="520"/>
      <c r="K55" s="522"/>
      <c r="L55" s="522"/>
    </row>
    <row r="56" spans="1:12" ht="27.95" customHeight="1">
      <c r="A56" s="60">
        <v>3</v>
      </c>
      <c r="B56" s="1358" t="s">
        <v>633</v>
      </c>
      <c r="C56" s="1358"/>
      <c r="D56" s="1358"/>
      <c r="E56" s="1358"/>
      <c r="F56" s="1358"/>
      <c r="G56" s="1358"/>
      <c r="H56" s="1358"/>
      <c r="I56" s="1358"/>
      <c r="J56" s="1358"/>
      <c r="K56" s="1358"/>
      <c r="L56" s="1358"/>
    </row>
    <row r="57" spans="1:12" ht="49.5" customHeight="1">
      <c r="A57" s="60"/>
      <c r="B57" s="1358" t="s">
        <v>634</v>
      </c>
      <c r="C57" s="1358"/>
      <c r="D57" s="1358"/>
      <c r="E57" s="1358"/>
      <c r="F57" s="1358"/>
      <c r="G57" s="1358"/>
      <c r="H57" s="1358"/>
      <c r="I57" s="1358"/>
      <c r="J57" s="1358"/>
      <c r="K57" s="1358"/>
      <c r="L57" s="1358"/>
    </row>
    <row r="58" spans="1:12" ht="15" customHeight="1">
      <c r="A58" s="60"/>
      <c r="B58" s="520"/>
      <c r="C58" s="521"/>
      <c r="D58" s="521"/>
      <c r="E58" s="521"/>
      <c r="F58" s="521"/>
      <c r="G58" s="520"/>
      <c r="H58" s="520"/>
      <c r="I58" s="520"/>
      <c r="J58" s="520"/>
      <c r="K58" s="522"/>
      <c r="L58" s="522"/>
    </row>
    <row r="59" spans="1:12" ht="21.75" customHeight="1">
      <c r="A59" s="60">
        <v>3.1</v>
      </c>
      <c r="B59" s="1358" t="s">
        <v>635</v>
      </c>
      <c r="C59" s="1358"/>
      <c r="D59" s="1358"/>
      <c r="E59" s="1358"/>
      <c r="F59" s="1358"/>
      <c r="G59" s="1358"/>
      <c r="H59" s="1358"/>
      <c r="I59" s="1358"/>
      <c r="J59" s="1358"/>
      <c r="K59" s="1358"/>
      <c r="L59" s="1358"/>
    </row>
    <row r="60" spans="1:12" ht="15" customHeight="1">
      <c r="A60" s="36"/>
      <c r="B60" s="520"/>
      <c r="C60" s="521"/>
      <c r="D60" s="521"/>
      <c r="E60" s="521"/>
      <c r="F60" s="521"/>
      <c r="G60" s="520"/>
      <c r="H60" s="520"/>
      <c r="I60" s="520"/>
      <c r="J60" s="520"/>
      <c r="K60" s="522"/>
      <c r="L60" s="522"/>
    </row>
    <row r="61" spans="1:12" ht="35.25" customHeight="1">
      <c r="A61" s="36"/>
      <c r="B61" s="523" t="s">
        <v>39</v>
      </c>
      <c r="C61" s="1389" t="s">
        <v>636</v>
      </c>
      <c r="D61" s="1389"/>
      <c r="E61" s="1389"/>
      <c r="F61" s="1389"/>
      <c r="G61" s="1389" t="s">
        <v>637</v>
      </c>
      <c r="H61" s="1389"/>
      <c r="I61" s="1389"/>
      <c r="J61" s="1389"/>
      <c r="K61" s="1389"/>
      <c r="L61" s="1389"/>
    </row>
    <row r="62" spans="1:12" ht="17.25" customHeight="1">
      <c r="A62" s="36"/>
      <c r="B62" s="282"/>
      <c r="C62" s="1382"/>
      <c r="D62" s="1383"/>
      <c r="E62" s="1383"/>
      <c r="F62" s="1384"/>
      <c r="G62" s="1382"/>
      <c r="H62" s="1383"/>
      <c r="I62" s="1383"/>
      <c r="J62" s="1383"/>
      <c r="K62" s="1383"/>
      <c r="L62" s="1383"/>
    </row>
    <row r="63" spans="1:12" ht="17.25" customHeight="1">
      <c r="A63" s="36"/>
      <c r="B63" s="282"/>
      <c r="C63" s="1382"/>
      <c r="D63" s="1383"/>
      <c r="E63" s="1383"/>
      <c r="F63" s="1384"/>
      <c r="G63" s="1382"/>
      <c r="H63" s="1383"/>
      <c r="I63" s="1383"/>
      <c r="J63" s="1383"/>
      <c r="K63" s="1383"/>
      <c r="L63" s="1383"/>
    </row>
    <row r="64" spans="1:12" ht="17.25" customHeight="1">
      <c r="A64" s="36"/>
      <c r="B64" s="282"/>
      <c r="C64" s="1382"/>
      <c r="D64" s="1383"/>
      <c r="E64" s="1383"/>
      <c r="F64" s="1384"/>
      <c r="G64" s="1382"/>
      <c r="H64" s="1383"/>
      <c r="I64" s="1383"/>
      <c r="J64" s="508"/>
      <c r="K64" s="508"/>
      <c r="L64" s="508"/>
    </row>
    <row r="65" spans="1:54" ht="17.25" customHeight="1">
      <c r="A65" s="36"/>
      <c r="B65" s="282"/>
      <c r="C65" s="1382"/>
      <c r="D65" s="1383"/>
      <c r="E65" s="1383"/>
      <c r="F65" s="1384"/>
      <c r="G65" s="1382"/>
      <c r="H65" s="1383"/>
      <c r="I65" s="1383"/>
      <c r="J65" s="1383"/>
      <c r="K65" s="1383"/>
      <c r="L65" s="1383"/>
    </row>
    <row r="66" spans="1:54" ht="17.25" customHeight="1">
      <c r="A66" s="36"/>
      <c r="B66" s="282"/>
      <c r="C66" s="1382"/>
      <c r="D66" s="1383"/>
      <c r="E66" s="1383"/>
      <c r="F66" s="1384"/>
      <c r="G66" s="507"/>
      <c r="H66" s="1383"/>
      <c r="I66" s="1383"/>
      <c r="J66" s="1383"/>
      <c r="K66" s="1383"/>
      <c r="L66" s="1383"/>
    </row>
    <row r="67" spans="1:54" ht="18" customHeight="1">
      <c r="A67" s="36"/>
      <c r="B67" s="520"/>
      <c r="C67" s="521"/>
      <c r="D67" s="521"/>
      <c r="E67" s="521"/>
      <c r="F67" s="521"/>
      <c r="G67" s="520"/>
      <c r="H67" s="520"/>
      <c r="I67" s="520"/>
      <c r="J67" s="520"/>
      <c r="K67" s="522"/>
      <c r="L67" s="522"/>
    </row>
    <row r="68" spans="1:54" ht="21" customHeight="1">
      <c r="A68" s="101">
        <v>4</v>
      </c>
      <c r="B68" s="110" t="s">
        <v>42</v>
      </c>
      <c r="D68" s="109"/>
      <c r="E68" s="109"/>
      <c r="F68" s="109"/>
    </row>
    <row r="69" spans="1:54" ht="18" customHeight="1">
      <c r="A69" s="111">
        <v>4.0999999999999996</v>
      </c>
      <c r="B69" s="1381" t="s">
        <v>43</v>
      </c>
      <c r="C69" s="1381"/>
      <c r="D69" s="1381"/>
      <c r="E69" s="1381"/>
      <c r="F69" s="109"/>
    </row>
    <row r="70" spans="1:54" ht="67.5" customHeight="1">
      <c r="A70" s="36"/>
      <c r="B70" s="1372" t="s">
        <v>44</v>
      </c>
      <c r="C70" s="1372"/>
      <c r="D70" s="1372"/>
      <c r="E70" s="1372"/>
      <c r="F70" s="1372"/>
      <c r="G70" s="1372"/>
      <c r="H70" s="1372"/>
      <c r="I70" s="1372"/>
      <c r="J70" s="1372"/>
      <c r="K70" s="1372"/>
      <c r="L70" s="1372"/>
    </row>
    <row r="71" spans="1:54" s="25" customFormat="1" ht="35.25" customHeight="1">
      <c r="A71" s="36"/>
      <c r="B71" s="1253" t="s">
        <v>45</v>
      </c>
      <c r="C71" s="1253"/>
      <c r="D71" s="1253"/>
      <c r="E71" s="1355" t="s">
        <v>46</v>
      </c>
      <c r="F71" s="1356"/>
      <c r="G71" s="1356"/>
      <c r="H71" s="1357"/>
      <c r="I71" s="1253" t="s">
        <v>47</v>
      </c>
      <c r="J71" s="1253"/>
      <c r="K71" s="1253"/>
      <c r="L71" s="125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row>
    <row r="72" spans="1:54" ht="20.100000000000001" customHeight="1">
      <c r="A72" s="36"/>
      <c r="B72" s="1274"/>
      <c r="C72" s="1274"/>
      <c r="D72" s="1274"/>
      <c r="E72" s="1379"/>
      <c r="F72" s="1379"/>
      <c r="G72" s="1379"/>
      <c r="H72" s="1379"/>
      <c r="I72" s="1379"/>
      <c r="J72" s="1379"/>
      <c r="K72" s="1379"/>
      <c r="L72" s="1379"/>
    </row>
    <row r="73" spans="1:54" ht="20.100000000000001" customHeight="1">
      <c r="A73" s="36"/>
      <c r="B73" s="1274"/>
      <c r="C73" s="1274"/>
      <c r="D73" s="1274"/>
      <c r="E73" s="1379"/>
      <c r="F73" s="1379"/>
      <c r="G73" s="1379"/>
      <c r="H73" s="1379"/>
      <c r="I73" s="1379"/>
      <c r="J73" s="1379"/>
      <c r="K73" s="1379"/>
      <c r="L73" s="1379"/>
    </row>
    <row r="74" spans="1:54" ht="20.100000000000001" customHeight="1">
      <c r="A74" s="36"/>
      <c r="B74" s="1274"/>
      <c r="C74" s="1274"/>
      <c r="D74" s="1274"/>
      <c r="E74" s="1379"/>
      <c r="F74" s="1379"/>
      <c r="G74" s="1379"/>
      <c r="H74" s="1379"/>
      <c r="I74" s="1379"/>
      <c r="J74" s="1379"/>
      <c r="K74" s="1379"/>
      <c r="L74" s="1379"/>
    </row>
    <row r="75" spans="1:54" ht="20.100000000000001" customHeight="1">
      <c r="A75" s="36"/>
      <c r="B75" s="1274"/>
      <c r="C75" s="1274"/>
      <c r="D75" s="1274"/>
      <c r="E75" s="1379"/>
      <c r="F75" s="1379"/>
      <c r="G75" s="1379"/>
      <c r="H75" s="1379"/>
      <c r="I75" s="1379"/>
      <c r="J75" s="1379"/>
      <c r="K75" s="1379"/>
      <c r="L75" s="1379"/>
    </row>
    <row r="76" spans="1:54" ht="20.100000000000001" customHeight="1">
      <c r="A76" s="36"/>
      <c r="B76" s="1274"/>
      <c r="C76" s="1274"/>
      <c r="D76" s="1274"/>
      <c r="E76" s="1379"/>
      <c r="F76" s="1379"/>
      <c r="G76" s="1379"/>
      <c r="H76" s="1379"/>
      <c r="I76" s="1379"/>
      <c r="J76" s="1379"/>
      <c r="K76" s="1379"/>
      <c r="L76" s="1379"/>
    </row>
    <row r="77" spans="1:54" ht="20.100000000000001" customHeight="1">
      <c r="A77" s="36"/>
      <c r="B77" s="1274"/>
      <c r="C77" s="1274"/>
      <c r="D77" s="1274"/>
      <c r="E77" s="1379"/>
      <c r="F77" s="1379"/>
      <c r="G77" s="1379"/>
      <c r="H77" s="1379"/>
      <c r="I77" s="1379"/>
      <c r="J77" s="1379"/>
      <c r="K77" s="1379"/>
      <c r="L77" s="1379"/>
    </row>
    <row r="78" spans="1:54" s="25" customFormat="1" ht="20.100000000000001" customHeight="1">
      <c r="A78" s="59">
        <v>4.2</v>
      </c>
      <c r="B78" s="33" t="s">
        <v>48</v>
      </c>
      <c r="C78" s="112"/>
      <c r="D78" s="112"/>
      <c r="E78" s="112"/>
      <c r="F78" s="112"/>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row>
    <row r="79" spans="1:54" s="25" customFormat="1" ht="20.100000000000001" customHeight="1">
      <c r="A79" s="33"/>
      <c r="B79" s="33"/>
      <c r="C79" s="112"/>
      <c r="D79" s="112"/>
      <c r="E79" s="112"/>
      <c r="F79" s="112"/>
      <c r="K79" s="116" t="s">
        <v>122</v>
      </c>
      <c r="L79" s="117"/>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row>
    <row r="80" spans="1:54" s="25" customFormat="1" ht="20.100000000000001" customHeight="1">
      <c r="A80" s="33"/>
      <c r="B80" s="51" t="s">
        <v>120</v>
      </c>
      <c r="C80" s="1253" t="s">
        <v>121</v>
      </c>
      <c r="D80" s="1253"/>
      <c r="E80" s="1253"/>
      <c r="F80" s="1253"/>
      <c r="G80" s="1253"/>
      <c r="H80" s="1355" t="s">
        <v>49</v>
      </c>
      <c r="I80" s="1356"/>
      <c r="J80" s="1356"/>
      <c r="K80" s="1356"/>
      <c r="L80" s="1357"/>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row>
    <row r="81" spans="1:54" s="192" customFormat="1" ht="33" customHeight="1">
      <c r="A81" s="39"/>
      <c r="B81" s="104"/>
      <c r="C81" s="283" t="s">
        <v>690</v>
      </c>
      <c r="D81" s="283" t="s">
        <v>515</v>
      </c>
      <c r="E81" s="283" t="s">
        <v>504</v>
      </c>
      <c r="F81" s="283" t="s">
        <v>503</v>
      </c>
      <c r="G81" s="283" t="s">
        <v>501</v>
      </c>
      <c r="H81" s="283" t="s">
        <v>638</v>
      </c>
      <c r="I81" s="283" t="s">
        <v>639</v>
      </c>
      <c r="J81" s="283" t="s">
        <v>683</v>
      </c>
      <c r="K81" s="283" t="s">
        <v>686</v>
      </c>
      <c r="L81" s="283" t="s">
        <v>687</v>
      </c>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c r="AV81" s="191"/>
      <c r="AW81" s="191"/>
      <c r="AX81" s="191"/>
      <c r="AY81" s="191"/>
      <c r="AZ81" s="191"/>
      <c r="BA81" s="191"/>
      <c r="BB81" s="191"/>
    </row>
    <row r="82" spans="1:54" s="25" customFormat="1" ht="33" customHeight="1">
      <c r="A82" s="33"/>
      <c r="B82" s="104" t="s">
        <v>123</v>
      </c>
      <c r="C82" s="194"/>
      <c r="D82" s="194"/>
      <c r="E82" s="194"/>
      <c r="F82" s="194"/>
      <c r="G82" s="194"/>
      <c r="H82" s="194"/>
      <c r="I82" s="194"/>
      <c r="J82" s="194"/>
      <c r="K82" s="194"/>
      <c r="L82" s="194"/>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row>
    <row r="83" spans="1:54" s="25" customFormat="1" ht="33" customHeight="1">
      <c r="A83" s="33"/>
      <c r="B83" s="104" t="s">
        <v>124</v>
      </c>
      <c r="C83" s="194"/>
      <c r="D83" s="194"/>
      <c r="E83" s="194"/>
      <c r="F83" s="194"/>
      <c r="G83" s="194"/>
      <c r="H83" s="194"/>
      <c r="I83" s="194"/>
      <c r="J83" s="194"/>
      <c r="K83" s="194"/>
      <c r="L83" s="194"/>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row>
    <row r="84" spans="1:54" s="25" customFormat="1" ht="33" customHeight="1">
      <c r="A84" s="33"/>
      <c r="B84" s="104" t="s">
        <v>126</v>
      </c>
      <c r="C84" s="194"/>
      <c r="D84" s="194"/>
      <c r="E84" s="194"/>
      <c r="F84" s="194"/>
      <c r="G84" s="194"/>
      <c r="H84" s="194"/>
      <c r="I84" s="194"/>
      <c r="J84" s="194"/>
      <c r="K84" s="194"/>
      <c r="L84" s="194"/>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row>
    <row r="85" spans="1:54" s="25" customFormat="1" ht="33" customHeight="1">
      <c r="A85" s="33"/>
      <c r="B85" s="104" t="s">
        <v>127</v>
      </c>
      <c r="C85" s="194"/>
      <c r="D85" s="194"/>
      <c r="E85" s="194"/>
      <c r="F85" s="194"/>
      <c r="G85" s="194"/>
      <c r="H85" s="194"/>
      <c r="I85" s="194"/>
      <c r="J85" s="194"/>
      <c r="K85" s="194"/>
      <c r="L85" s="194"/>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row>
    <row r="86" spans="1:54" s="25" customFormat="1" ht="33" customHeight="1">
      <c r="A86" s="33"/>
      <c r="B86" s="104" t="s">
        <v>128</v>
      </c>
      <c r="C86" s="194"/>
      <c r="D86" s="194"/>
      <c r="E86" s="194"/>
      <c r="F86" s="194"/>
      <c r="G86" s="194"/>
      <c r="H86" s="194"/>
      <c r="I86" s="194"/>
      <c r="J86" s="194"/>
      <c r="K86" s="194"/>
      <c r="L86" s="194"/>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row>
    <row r="87" spans="1:54" s="25" customFormat="1" ht="33" customHeight="1">
      <c r="A87" s="33"/>
      <c r="B87" s="104" t="s">
        <v>129</v>
      </c>
      <c r="C87" s="194"/>
      <c r="D87" s="194"/>
      <c r="E87" s="194"/>
      <c r="F87" s="194"/>
      <c r="G87" s="194"/>
      <c r="H87" s="194"/>
      <c r="I87" s="194"/>
      <c r="J87" s="194"/>
      <c r="K87" s="194"/>
      <c r="L87" s="194"/>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row>
    <row r="88" spans="1:54" ht="20.100000000000001" customHeight="1">
      <c r="A88" s="113"/>
      <c r="B88" s="113"/>
      <c r="C88" s="114"/>
      <c r="D88" s="114"/>
      <c r="E88" s="114"/>
      <c r="F88" s="114"/>
    </row>
    <row r="89" spans="1:54" hidden="1">
      <c r="A89" s="101"/>
      <c r="B89" s="102"/>
    </row>
    <row r="90" spans="1:54" hidden="1">
      <c r="A90" s="59"/>
      <c r="B90" s="1372"/>
      <c r="C90" s="1372"/>
      <c r="D90" s="1372"/>
      <c r="E90" s="1372"/>
      <c r="F90" s="1372"/>
      <c r="G90" s="1372"/>
      <c r="H90" s="1372"/>
      <c r="I90" s="1372"/>
      <c r="J90" s="1372"/>
      <c r="K90" s="1372"/>
      <c r="L90" s="1372"/>
    </row>
    <row r="91" spans="1:54" ht="20.100000000000001" hidden="1" customHeight="1">
      <c r="A91" s="113"/>
      <c r="B91" s="113"/>
      <c r="C91" s="114"/>
      <c r="D91" s="114"/>
      <c r="E91" s="114"/>
      <c r="F91" s="114"/>
    </row>
    <row r="92" spans="1:54" ht="24" hidden="1" customHeight="1">
      <c r="A92" s="113"/>
      <c r="B92" s="113"/>
      <c r="C92" s="114"/>
      <c r="D92" s="114"/>
      <c r="E92" s="114"/>
      <c r="F92" s="26"/>
      <c r="G92" s="65"/>
    </row>
    <row r="93" spans="1:54" ht="24" customHeight="1">
      <c r="A93" s="37" t="s">
        <v>6</v>
      </c>
      <c r="B93" s="1388" t="str">
        <f>'Attach 3(JV)'!B24</f>
        <v/>
      </c>
      <c r="C93" s="1388"/>
      <c r="D93" s="1388"/>
      <c r="E93" s="26"/>
      <c r="G93" s="65" t="s">
        <v>4</v>
      </c>
      <c r="H93" s="1386" t="str">
        <f>'Attach 3(JV)'!E24</f>
        <v/>
      </c>
      <c r="I93" s="1387"/>
      <c r="J93" s="1387"/>
      <c r="K93" s="1387"/>
      <c r="L93" s="1387"/>
    </row>
    <row r="94" spans="1:54" ht="24" customHeight="1">
      <c r="A94" s="37" t="s">
        <v>7</v>
      </c>
      <c r="B94" s="1385" t="str">
        <f>'Attach 3(JV)'!B25</f>
        <v/>
      </c>
      <c r="C94" s="1385"/>
      <c r="D94" s="1385"/>
      <c r="E94" s="26"/>
      <c r="G94" s="65" t="s">
        <v>5</v>
      </c>
      <c r="H94" s="1386" t="str">
        <f>'Attach 3(JV)'!E25</f>
        <v/>
      </c>
      <c r="I94" s="1387"/>
      <c r="J94" s="1387"/>
      <c r="K94" s="1387"/>
      <c r="L94" s="1387"/>
    </row>
  </sheetData>
  <sheetProtection algorithmName="SHA-512" hashValue="Zvr/NQhFXiqQYHpWDSbWFktXsLPgRfEN0s63x3BnLyyI/6gR1rVbk7nAsLddMRJ/NZ4dcw2Xgca3NS+GxF6/TA==" saltValue="cwiVOqwd1r61x+ufmDpt2A==" spinCount="100000" sheet="1" formatColumns="0" formatRows="0" selectLockedCells="1"/>
  <customSheetViews>
    <customSheetView guid="{7518E083-431A-45D0-A3DD-DF0866826B90}" showPageBreaks="1" showGridLines="0" zeroValues="0" printArea="1" hiddenRows="1" view="pageBreakPreview" topLeftCell="A73">
      <selection activeCell="H21" sqref="H21:L21"/>
      <rowBreaks count="2" manualBreakCount="2">
        <brk id="25" max="11" man="1"/>
        <brk id="49" max="11" man="1"/>
      </rowBreaks>
      <pageMargins left="0.63" right="0.42" top="0.57999999999999996" bottom="0.6" header="0.34" footer="0.35"/>
      <pageSetup scale="89" orientation="portrait" r:id="rId1"/>
      <headerFooter alignWithMargins="0">
        <oddFooter>&amp;R&amp;"Book Antiqua,Bold"&amp;8 Page &amp;P of &amp;N</oddFooter>
      </headerFooter>
    </customSheetView>
    <customSheetView guid="{CD28740F-9825-447C-B887-B18F0232D126}" showPageBreaks="1" showGridLines="0" zeroValues="0" printArea="1" hiddenRows="1" view="pageBreakPreview" topLeftCell="A4">
      <selection activeCell="H21" sqref="H21:L21"/>
      <rowBreaks count="2" manualBreakCount="2">
        <brk id="25" max="11" man="1"/>
        <brk id="49" max="11" man="1"/>
      </rowBreaks>
      <pageMargins left="0.63" right="0.42" top="0.57999999999999996" bottom="0.6" header="0.34" footer="0.35"/>
      <pageSetup scale="89" orientation="portrait" r:id="rId2"/>
      <headerFooter alignWithMargins="0">
        <oddFooter>&amp;R&amp;"Book Antiqua,Bold"&amp;8 Page &amp;P of &amp;N</oddFooter>
      </headerFooter>
    </customSheetView>
    <customSheetView guid="{012A8702-091E-4FD1-8E26-12B65B8B3B8C}" showPageBreaks="1" showGridLines="0" zeroValues="0" printArea="1" hiddenRows="1" view="pageBreakPreview" topLeftCell="A16">
      <selection activeCell="H83" sqref="H83"/>
      <rowBreaks count="2" manualBreakCount="2">
        <brk id="25" max="11" man="1"/>
        <brk id="49" max="11" man="1"/>
      </rowBreaks>
      <pageMargins left="0.63" right="0.42" top="0.57999999999999996" bottom="0.6" header="0.34" footer="0.35"/>
      <pageSetup scale="89" orientation="portrait" r:id="rId3"/>
      <headerFooter alignWithMargins="0">
        <oddFooter>&amp;R&amp;"Book Antiqua,Bold"&amp;8 Page &amp;P of &amp;N</oddFooter>
      </headerFooter>
    </customSheetView>
    <customSheetView guid="{0D490C87-B003-4943-9825-ACE0B8E7CC06}" showPageBreaks="1" showGridLines="0" zeroValues="0" printArea="1" hiddenRows="1" view="pageBreakPreview" topLeftCell="A82">
      <selection activeCell="C81" sqref="C81"/>
      <rowBreaks count="3" manualBreakCount="3">
        <brk id="25" max="11" man="1"/>
        <brk id="49" max="11" man="1"/>
        <brk id="81" max="11" man="1"/>
      </rowBreaks>
      <pageMargins left="0.63" right="0.42" top="0.57999999999999996" bottom="0.6" header="0.34" footer="0.35"/>
      <pageSetup scale="89" orientation="portrait" r:id="rId4"/>
      <headerFooter alignWithMargins="0">
        <oddFooter>&amp;R&amp;"Book Antiqua,Bold"&amp;8 Page &amp;P of &amp;N</oddFooter>
      </headerFooter>
    </customSheetView>
    <customSheetView guid="{4D67A8FB-66CE-4EFD-8932-C754BE25ED43}" showPageBreaks="1" showGridLines="0" zeroValues="0" printArea="1" hiddenRows="1" view="pageBreakPreview" topLeftCell="A79">
      <selection activeCell="C81" sqref="C81"/>
      <rowBreaks count="3" manualBreakCount="3">
        <brk id="25" max="11" man="1"/>
        <brk id="49" max="11" man="1"/>
        <brk id="82" max="11" man="1"/>
      </rowBreaks>
      <pageMargins left="0.63" right="0.42" top="0.57999999999999996" bottom="0.6" header="0.34" footer="0.35"/>
      <pageSetup scale="89" orientation="portrait" r:id="rId5"/>
      <headerFooter alignWithMargins="0">
        <oddFooter>&amp;R&amp;"Book Antiqua,Bold"&amp;8 Page &amp;P of &amp;N</oddFooter>
      </headerFooter>
    </customSheetView>
    <customSheetView guid="{B07CB001-8FAF-40AD-8AD5-A65A64B33B35}" showPageBreaks="1" showGridLines="0" zeroValues="0" printArea="1" hiddenRows="1" view="pageBreakPreview" topLeftCell="A31">
      <selection activeCell="C81" sqref="C81"/>
      <rowBreaks count="3" manualBreakCount="3">
        <brk id="25" max="11" man="1"/>
        <brk id="49" max="11" man="1"/>
        <brk id="81" max="11" man="1"/>
      </rowBreaks>
      <pageMargins left="0.63" right="0.42" top="0.57999999999999996" bottom="0.6" header="0.34" footer="0.35"/>
      <pageSetup scale="89" orientation="portrait" r:id="rId6"/>
      <headerFooter alignWithMargins="0">
        <oddFooter>&amp;R&amp;"Book Antiqua,Bold"&amp;8 Page &amp;P of &amp;N</oddFooter>
      </headerFooter>
    </customSheetView>
    <customSheetView guid="{8CF338B0-8CA3-4AF4-816D-CB7A6D8E33BC}" showPageBreaks="1" showGridLines="0" zeroValues="0" printArea="1" hiddenRows="1" view="pageBreakPreview" topLeftCell="A76">
      <selection activeCell="L84" sqref="L84"/>
      <rowBreaks count="3" manualBreakCount="3">
        <brk id="25" max="11" man="1"/>
        <brk id="49" max="11" man="1"/>
        <brk id="81" max="11" man="1"/>
      </rowBreaks>
      <pageMargins left="0.63" right="0.42" top="0.57999999999999996" bottom="0.6" header="0.34" footer="0.35"/>
      <pageSetup scale="89" orientation="portrait" r:id="rId7"/>
      <headerFooter alignWithMargins="0">
        <oddFooter>&amp;R&amp;"Book Antiqua,Bold"&amp;8 Page &amp;P of &amp;N</oddFooter>
      </headerFooter>
    </customSheetView>
    <customSheetView guid="{D05C69EC-C4A6-4AED-AFBA-A3044FD4B3FB}" scale="120" showPageBreaks="1" showGridLines="0" zeroValues="0" printArea="1" hiddenRows="1" view="pageBreakPreview" topLeftCell="A13">
      <selection activeCell="D35" sqref="D35:L35"/>
      <rowBreaks count="3" manualBreakCount="3">
        <brk id="25" max="11" man="1"/>
        <brk id="49" max="11" man="1"/>
        <brk id="81" max="11" man="1"/>
      </rowBreaks>
      <pageMargins left="0.63" right="0.42" top="0.57999999999999996" bottom="0.6" header="0.34" footer="0.35"/>
      <pageSetup scale="89" orientation="portrait" r:id="rId8"/>
      <headerFooter alignWithMargins="0">
        <oddFooter>&amp;R&amp;"Book Antiqua,Bold"&amp;8 Page &amp;P of &amp;N</oddFooter>
      </headerFooter>
    </customSheetView>
    <customSheetView guid="{BE615921-12B2-47E1-81BB-292B559B4C46}" scale="120" showPageBreaks="1" showGridLines="0" zeroValues="0" printArea="1" hiddenRows="1" view="pageBreakPreview" topLeftCell="A40">
      <selection activeCell="K51" sqref="K51:L51"/>
      <rowBreaks count="3" manualBreakCount="3">
        <brk id="25" max="11" man="1"/>
        <brk id="49" max="11" man="1"/>
        <brk id="80" max="11" man="1"/>
      </rowBreaks>
      <pageMargins left="0.63" right="0.42" top="0.57999999999999996" bottom="0.6" header="0.34" footer="0.35"/>
      <pageSetup scale="94" orientation="portrait" r:id="rId9"/>
      <headerFooter alignWithMargins="0">
        <oddFooter>&amp;R&amp;"Book Antiqua,Bold"&amp;8 Page &amp;P of &amp;N</oddFooter>
      </headerFooter>
    </customSheetView>
    <customSheetView guid="{13A93EBF-985A-49FD-9FE0-DC75D238EC8C}" scale="120" showPageBreaks="1" showGridLines="0" zeroValues="0" printArea="1" hiddenRows="1" view="pageBreakPreview" topLeftCell="A58">
      <selection activeCell="B62" sqref="B62"/>
      <rowBreaks count="3" manualBreakCount="3">
        <brk id="25" max="11" man="1"/>
        <brk id="49" max="11" man="1"/>
        <brk id="80" max="11" man="1"/>
      </rowBreaks>
      <pageMargins left="0.63" right="0.42" top="0.57999999999999996" bottom="0.6" header="0.34" footer="0.35"/>
      <pageSetup scale="94" orientation="portrait" r:id="rId10"/>
      <headerFooter alignWithMargins="0">
        <oddFooter>&amp;R&amp;"Book Antiqua,Bold"&amp;8 Page &amp;P of &amp;N</oddFooter>
      </headerFooter>
    </customSheetView>
    <customSheetView guid="{1E2D7167-D6B7-4690-9A83-BF768C4223A4}" showPageBreaks="1" showGridLines="0" zeroValues="0" printArea="1" view="pageBreakPreview">
      <selection activeCell="C41" sqref="C41:F41"/>
      <rowBreaks count="2" manualBreakCount="2">
        <brk id="25" max="11" man="1"/>
        <brk id="54"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7A88FC7A-7690-48AB-B789-172043AFADC8}" showPageBreaks="1" showGridLines="0" zeroValues="0" printArea="1" view="pageBreakPreview">
      <selection activeCell="C41" sqref="C41:F41"/>
      <rowBreaks count="2" manualBreakCount="2">
        <brk id="25" max="11" man="1"/>
        <brk id="54" max="16383" man="1"/>
      </rowBreaks>
      <pageMargins left="0.63" right="0.42" top="0.57999999999999996" bottom="0.6" header="0.34" footer="0.35"/>
      <pageSetup scale="98" orientation="portrait" r:id="rId12"/>
      <headerFooter alignWithMargins="0">
        <oddFooter>&amp;R&amp;"Book Antiqua,Bold"&amp;8 Page &amp;P of &amp;N</oddFooter>
      </headerFooter>
    </customSheetView>
    <customSheetView guid="{CB7CD015-9A92-451A-BEF4-2BC98E3768DD}" showPageBreaks="1" showGridLines="0" zeroValues="0" printArea="1" view="pageBreakPreview">
      <selection activeCell="I66" sqref="I66"/>
      <rowBreaks count="2" manualBreakCount="2">
        <brk id="25" max="11" man="1"/>
        <brk id="50" max="16383" man="1"/>
      </rowBreaks>
      <pageMargins left="0.63" right="0.42" top="0.57999999999999996" bottom="0.6" header="0.34" footer="0.35"/>
      <pageSetup scale="98" orientation="portrait" r:id="rId13"/>
      <headerFooter alignWithMargins="0">
        <oddFooter>&amp;R&amp;"Book Antiqua,Bold"&amp;8 Page &amp;P of &amp;N</oddFooter>
      </headerFooter>
    </customSheetView>
    <customSheetView guid="{44C1C443-3199-4288-884A-D16AF7B2CD69}" showPageBreaks="1" showGridLines="0" zeroValues="0" printArea="1" view="pageBreakPreview">
      <selection activeCell="I66" sqref="I66"/>
      <rowBreaks count="2" manualBreakCount="2">
        <brk id="25" max="11" man="1"/>
        <brk id="50" max="16383" man="1"/>
      </rowBreaks>
      <pageMargins left="0.63" right="0.42" top="0.57999999999999996" bottom="0.6" header="0.34" footer="0.35"/>
      <pageSetup scale="98" orientation="portrait" r:id="rId14"/>
      <headerFooter alignWithMargins="0">
        <oddFooter>&amp;R&amp;"Book Antiqua,Bold"&amp;8 Page &amp;P of &amp;N</oddFooter>
      </headerFooter>
    </customSheetView>
    <customSheetView guid="{82E8A0F5-0020-4355-95CF-28601763A783}" showPageBreaks="1" showGridLines="0" zeroValues="0" printArea="1" view="pageBreakPreview" topLeftCell="A76">
      <selection activeCell="I66" sqref="I66"/>
      <rowBreaks count="2" manualBreakCount="2">
        <brk id="25" max="11" man="1"/>
        <brk id="50" max="16383" man="1"/>
      </rowBreaks>
      <pageMargins left="0.63" right="0.42" top="0.57999999999999996" bottom="0.6" header="0.34" footer="0.35"/>
      <pageSetup scale="98" orientation="portrait" r:id="rId15"/>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6"/>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21"/>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25"/>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82C64B11-1F50-45B5-B7BB-9F1DC733C833}" showPageBreaks="1" showGridLines="0" zeroValues="0" printArea="1" view="pageBreakPreview" topLeftCell="A13">
      <selection activeCell="B75" sqref="B75:C75"/>
      <rowBreaks count="2" manualBreakCount="2">
        <brk id="25" max="11" man="1"/>
        <brk id="50" max="16383" man="1"/>
      </rowBreaks>
      <pageMargins left="0.63" right="0.42" top="0.57999999999999996" bottom="0.6" header="0.34" footer="0.35"/>
      <pageSetup scale="98" orientation="portrait" r:id="rId27"/>
      <headerFooter alignWithMargins="0">
        <oddFooter>&amp;R&amp;"Book Antiqua,Bold"&amp;8 Page &amp;P of &amp;N</oddFooter>
      </headerFooter>
    </customSheetView>
    <customSheetView guid="{CFBF18EC-8277-4311-991B-395AF21BB33B}" showPageBreaks="1" showGridLines="0" zeroValues="0" printArea="1" view="pageBreakPreview">
      <selection activeCell="C41" sqref="C41:F41"/>
      <rowBreaks count="2" manualBreakCount="2">
        <brk id="25" max="11" man="1"/>
        <brk id="54" max="16383" man="1"/>
      </rowBreaks>
      <pageMargins left="0.63" right="0.42" top="0.57999999999999996" bottom="0.6" header="0.34" footer="0.35"/>
      <pageSetup scale="98" orientation="portrait" r:id="rId28"/>
      <headerFooter alignWithMargins="0">
        <oddFooter>&amp;R&amp;"Book Antiqua,Bold"&amp;8 Page &amp;P of &amp;N</oddFooter>
      </headerFooter>
    </customSheetView>
    <customSheetView guid="{AA750348-930C-43DE-ADD0-8D60980F5013}" showPageBreaks="1" showGridLines="0" zeroValues="0" printArea="1" view="pageBreakPreview">
      <selection activeCell="C41" sqref="C41:F41"/>
      <rowBreaks count="2" manualBreakCount="2">
        <brk id="25" max="11" man="1"/>
        <brk id="54" max="16383" man="1"/>
      </rowBreaks>
      <pageMargins left="0.63" right="0.42" top="0.57999999999999996" bottom="0.6" header="0.34" footer="0.35"/>
      <pageSetup scale="98" orientation="portrait" r:id="rId29"/>
      <headerFooter alignWithMargins="0">
        <oddFooter>&amp;R&amp;"Book Antiqua,Bold"&amp;8 Page &amp;P of &amp;N</oddFooter>
      </headerFooter>
    </customSheetView>
    <customSheetView guid="{14C32814-5A59-4863-9FB1-822FBB75D7D1}" showPageBreaks="1" showGridLines="0" zeroValues="0" printArea="1" view="pageBreakPreview">
      <selection activeCell="C41" sqref="C41:F41"/>
      <rowBreaks count="2" manualBreakCount="2">
        <brk id="25" max="11" man="1"/>
        <brk id="54" max="16383" man="1"/>
      </rowBreaks>
      <pageMargins left="0.63" right="0.42" top="0.57999999999999996" bottom="0.6" header="0.34" footer="0.35"/>
      <pageSetup scale="98" orientation="portrait" r:id="rId30"/>
      <headerFooter alignWithMargins="0">
        <oddFooter>&amp;R&amp;"Book Antiqua,Bold"&amp;8 Page &amp;P of &amp;N</oddFooter>
      </headerFooter>
    </customSheetView>
    <customSheetView guid="{1F125E51-1799-42D0-B41E-DC039BB17D59}" showPageBreaks="1" showGridLines="0" zeroValues="0" printArea="1" hiddenRows="1" view="pageBreakPreview" topLeftCell="A79">
      <selection activeCell="H21" sqref="H21:L21"/>
      <rowBreaks count="3" manualBreakCount="3">
        <brk id="25" max="11" man="1"/>
        <brk id="49" max="11" man="1"/>
        <brk id="82" max="11" man="1"/>
      </rowBreaks>
      <pageMargins left="0.63" right="0.42" top="0.57999999999999996" bottom="0.6" header="0.34" footer="0.35"/>
      <pageSetup scale="89" orientation="portrait" r:id="rId31"/>
      <headerFooter alignWithMargins="0">
        <oddFooter>&amp;R&amp;"Book Antiqua,Bold"&amp;8 Page &amp;P of &amp;N</oddFooter>
      </headerFooter>
    </customSheetView>
    <customSheetView guid="{77353208-2D17-4D2E-ADE3-4F168F350B73}" showPageBreaks="1" showGridLines="0" zeroValues="0" printArea="1" hiddenRows="1" view="pageBreakPreview" topLeftCell="A31">
      <selection activeCell="C81" sqref="C81"/>
      <rowBreaks count="3" manualBreakCount="3">
        <brk id="25" max="11" man="1"/>
        <brk id="49" max="11" man="1"/>
        <brk id="82" max="11" man="1"/>
      </rowBreaks>
      <pageMargins left="0.63" right="0.42" top="0.57999999999999996" bottom="0.6" header="0.34" footer="0.35"/>
      <pageSetup scale="89" orientation="portrait" r:id="rId32"/>
      <headerFooter alignWithMargins="0">
        <oddFooter>&amp;R&amp;"Book Antiqua,Bold"&amp;8 Page &amp;P of &amp;N</oddFooter>
      </headerFooter>
    </customSheetView>
    <customSheetView guid="{010B040B-83D1-42E5-9354-A9BE9113BDAC}" showPageBreaks="1" showGridLines="0" zeroValues="0" printArea="1" hiddenRows="1" view="pageBreakPreview" topLeftCell="A16">
      <selection activeCell="H83" sqref="H83"/>
      <rowBreaks count="2" manualBreakCount="2">
        <brk id="25" max="11" man="1"/>
        <brk id="49" max="11" man="1"/>
      </rowBreaks>
      <pageMargins left="0.63" right="0.42" top="0.57999999999999996" bottom="0.6" header="0.34" footer="0.35"/>
      <pageSetup scale="89" orientation="portrait" r:id="rId33"/>
      <headerFooter alignWithMargins="0">
        <oddFooter>&amp;R&amp;"Book Antiqua,Bold"&amp;8 Page &amp;P of &amp;N</oddFooter>
      </headerFooter>
    </customSheetView>
    <customSheetView guid="{FC200EB0-6614-47DB-96CE-7610471486D9}" showPageBreaks="1" showGridLines="0" zeroValues="0" printArea="1" hiddenRows="1" view="pageBreakPreview">
      <selection activeCell="J83" sqref="J83"/>
      <rowBreaks count="2" manualBreakCount="2">
        <brk id="25" max="11" man="1"/>
        <brk id="49" max="11" man="1"/>
      </rowBreaks>
      <pageMargins left="0.63" right="0.42" top="0.57999999999999996" bottom="0.6" header="0.34" footer="0.35"/>
      <pageSetup scale="89" orientation="portrait" r:id="rId34"/>
      <headerFooter alignWithMargins="0">
        <oddFooter>&amp;R&amp;"Book Antiqua,Bold"&amp;8 Page &amp;P of &amp;N</oddFooter>
      </headerFooter>
    </customSheetView>
    <customSheetView guid="{35C772BD-8F05-4A18-BEC8-6AF744E22539}" showPageBreaks="1" showGridLines="0" zeroValues="0" printArea="1" hiddenRows="1" view="pageBreakPreview" topLeftCell="A73">
      <selection activeCell="J83" sqref="J83"/>
      <rowBreaks count="2" manualBreakCount="2">
        <brk id="25" max="11" man="1"/>
        <brk id="49" max="11" man="1"/>
      </rowBreaks>
      <pageMargins left="0.63" right="0.42" top="0.57999999999999996" bottom="0.6" header="0.34" footer="0.35"/>
      <pageSetup scale="89" orientation="portrait" r:id="rId35"/>
      <headerFooter alignWithMargins="0">
        <oddFooter>&amp;R&amp;"Book Antiqua,Bold"&amp;8 Page &amp;P of &amp;N</oddFooter>
      </headerFooter>
    </customSheetView>
    <customSheetView guid="{FADCBE67-C557-4BB1-9129-D4D2EFCC4742}" showPageBreaks="1" showGridLines="0" zeroValues="0" printArea="1" hiddenRows="1" view="pageBreakPreview" topLeftCell="A73">
      <selection activeCell="H21" sqref="H21:L21"/>
      <rowBreaks count="2" manualBreakCount="2">
        <brk id="25" max="11" man="1"/>
        <brk id="49" max="11" man="1"/>
      </rowBreaks>
      <pageMargins left="0.63" right="0.42" top="0.57999999999999996" bottom="0.6" header="0.34" footer="0.35"/>
      <pageSetup scale="89" orientation="portrait" r:id="rId36"/>
      <headerFooter alignWithMargins="0">
        <oddFooter>&amp;R&amp;"Book Antiqua,Bold"&amp;8 Page &amp;P of &amp;N</oddFooter>
      </headerFooter>
    </customSheetView>
  </customSheetViews>
  <mergeCells count="127">
    <mergeCell ref="B70:L70"/>
    <mergeCell ref="B56:L56"/>
    <mergeCell ref="B57:L57"/>
    <mergeCell ref="B59:L59"/>
    <mergeCell ref="C61:F61"/>
    <mergeCell ref="G61:L61"/>
    <mergeCell ref="C62:F62"/>
    <mergeCell ref="G62:L62"/>
    <mergeCell ref="C64:F64"/>
    <mergeCell ref="G64:I64"/>
    <mergeCell ref="I73:L73"/>
    <mergeCell ref="I71:L71"/>
    <mergeCell ref="I77:L77"/>
    <mergeCell ref="H80:L80"/>
    <mergeCell ref="B73:D73"/>
    <mergeCell ref="E73:H73"/>
    <mergeCell ref="I76:L76"/>
    <mergeCell ref="E72:H72"/>
    <mergeCell ref="B71:D71"/>
    <mergeCell ref="B72:D72"/>
    <mergeCell ref="B74:D74"/>
    <mergeCell ref="E74:H74"/>
    <mergeCell ref="C80:G80"/>
    <mergeCell ref="I74:L74"/>
    <mergeCell ref="I75:L75"/>
    <mergeCell ref="B75:D75"/>
    <mergeCell ref="E75:H75"/>
    <mergeCell ref="I72:L72"/>
    <mergeCell ref="B94:D94"/>
    <mergeCell ref="B77:D77"/>
    <mergeCell ref="E77:H77"/>
    <mergeCell ref="E76:H76"/>
    <mergeCell ref="B76:D76"/>
    <mergeCell ref="B90:L90"/>
    <mergeCell ref="H93:L93"/>
    <mergeCell ref="H94:L94"/>
    <mergeCell ref="B93:D93"/>
    <mergeCell ref="K51:L51"/>
    <mergeCell ref="E71:H71"/>
    <mergeCell ref="C54:F54"/>
    <mergeCell ref="B69:E69"/>
    <mergeCell ref="K53:L53"/>
    <mergeCell ref="C51:F51"/>
    <mergeCell ref="G51:H51"/>
    <mergeCell ref="I54:J54"/>
    <mergeCell ref="K54:L54"/>
    <mergeCell ref="K52:L52"/>
    <mergeCell ref="I53:J53"/>
    <mergeCell ref="C53:F53"/>
    <mergeCell ref="G53:H53"/>
    <mergeCell ref="I51:J51"/>
    <mergeCell ref="I52:J52"/>
    <mergeCell ref="C52:F52"/>
    <mergeCell ref="G52:H52"/>
    <mergeCell ref="G54:H54"/>
    <mergeCell ref="C63:F63"/>
    <mergeCell ref="G63:L63"/>
    <mergeCell ref="C65:F65"/>
    <mergeCell ref="G65:L65"/>
    <mergeCell ref="C66:F66"/>
    <mergeCell ref="H66:L66"/>
    <mergeCell ref="B47:L47"/>
    <mergeCell ref="B42:L42"/>
    <mergeCell ref="C43:F43"/>
    <mergeCell ref="G49:H49"/>
    <mergeCell ref="C49:F49"/>
    <mergeCell ref="I49:J49"/>
    <mergeCell ref="K49:L49"/>
    <mergeCell ref="K50:L50"/>
    <mergeCell ref="C50:F50"/>
    <mergeCell ref="C45:F45"/>
    <mergeCell ref="G45:H45"/>
    <mergeCell ref="I45:L45"/>
    <mergeCell ref="B48:L48"/>
    <mergeCell ref="I50:J50"/>
    <mergeCell ref="G50:H50"/>
    <mergeCell ref="G43:H43"/>
    <mergeCell ref="I43:L43"/>
    <mergeCell ref="D36:L36"/>
    <mergeCell ref="C44:F44"/>
    <mergeCell ref="G44:H44"/>
    <mergeCell ref="I44:L44"/>
    <mergeCell ref="G39:H39"/>
    <mergeCell ref="I39:L39"/>
    <mergeCell ref="C40:F40"/>
    <mergeCell ref="G40:H40"/>
    <mergeCell ref="I40:L40"/>
    <mergeCell ref="C41:F41"/>
    <mergeCell ref="G41:H41"/>
    <mergeCell ref="I41:L41"/>
    <mergeCell ref="D35:L35"/>
    <mergeCell ref="B12:F12"/>
    <mergeCell ref="B18:L18"/>
    <mergeCell ref="C39:F39"/>
    <mergeCell ref="H23:L23"/>
    <mergeCell ref="B20:G20"/>
    <mergeCell ref="B26:L26"/>
    <mergeCell ref="A8:F8"/>
    <mergeCell ref="B19:L19"/>
    <mergeCell ref="B35:C35"/>
    <mergeCell ref="H22:L22"/>
    <mergeCell ref="D32:L32"/>
    <mergeCell ref="B23:G23"/>
    <mergeCell ref="B24:G24"/>
    <mergeCell ref="H20:L20"/>
    <mergeCell ref="H21:L21"/>
    <mergeCell ref="B33:C33"/>
    <mergeCell ref="D34:L34"/>
    <mergeCell ref="B34:C34"/>
    <mergeCell ref="D30:L30"/>
    <mergeCell ref="D31:L31"/>
    <mergeCell ref="D33:L33"/>
    <mergeCell ref="B36:C36"/>
    <mergeCell ref="B38:L38"/>
    <mergeCell ref="A3:L3"/>
    <mergeCell ref="B9:F9"/>
    <mergeCell ref="A16:L16"/>
    <mergeCell ref="B10:F10"/>
    <mergeCell ref="B11:F11"/>
    <mergeCell ref="D29:L29"/>
    <mergeCell ref="A5:L5"/>
    <mergeCell ref="B21:G21"/>
    <mergeCell ref="B22:G22"/>
    <mergeCell ref="D28:L28"/>
    <mergeCell ref="B29:C29"/>
    <mergeCell ref="H24:L24"/>
    <mergeCell ref="B28:C28"/>
  </mergeCells>
  <phoneticPr fontId="6" type="noConversion"/>
  <dataValidations count="1">
    <dataValidation type="list" allowBlank="1" showInputMessage="1" showErrorMessage="1" error="Enter Yes or No from drop down menu." sqref="H23:L24" xr:uid="{00000000-0002-0000-1500-000000000000}">
      <formula1>"Yes, No"</formula1>
    </dataValidation>
  </dataValidations>
  <pageMargins left="0.63" right="0.42" top="0.57999999999999996" bottom="0.6" header="0.34" footer="0.35"/>
  <pageSetup scale="89" orientation="portrait" r:id="rId37"/>
  <headerFooter alignWithMargins="0">
    <oddFooter>&amp;R&amp;"Book Antiqua,Bold"&amp;8 Page &amp;P of &amp;N</oddFooter>
  </headerFooter>
  <rowBreaks count="2" manualBreakCount="2">
    <brk id="25" max="11" man="1"/>
    <brk id="49" max="11" man="1"/>
  </rowBreaks>
  <drawing r:id="rId3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FF0000"/>
    <pageSetUpPr fitToPage="1"/>
  </sheetPr>
  <dimension ref="A1:Z209"/>
  <sheetViews>
    <sheetView showGridLines="0" view="pageBreakPreview" topLeftCell="A4" zoomScaleNormal="100" zoomScaleSheetLayoutView="100" workbookViewId="0">
      <selection activeCell="A19" sqref="A19"/>
    </sheetView>
  </sheetViews>
  <sheetFormatPr defaultColWidth="9.140625" defaultRowHeight="16.5"/>
  <cols>
    <col min="1" max="2" width="16.28515625" style="307" customWidth="1"/>
    <col min="3" max="3" width="19.7109375" style="307" customWidth="1"/>
    <col min="4" max="4" width="22.7109375" style="307" customWidth="1"/>
    <col min="5" max="5" width="28.42578125" style="307" customWidth="1"/>
    <col min="6" max="8" width="9.140625" style="305"/>
    <col min="9" max="16384" width="9.140625" style="306"/>
  </cols>
  <sheetData>
    <row r="1" spans="1:26">
      <c r="A1" s="302" t="str">
        <f>Basic!A3&amp;Basic!B3</f>
        <v>Specification No. :CC/NT/W-TW/DOM/A04/25/06315</v>
      </c>
      <c r="B1" s="303"/>
      <c r="C1" s="303"/>
      <c r="D1" s="303"/>
      <c r="E1" s="304" t="str">
        <f>"Attachment-17 "</f>
        <v xml:space="preserve">Attachment-17 </v>
      </c>
    </row>
    <row r="2" spans="1:26" ht="10.5" customHeight="1">
      <c r="Z2" s="308">
        <f>'[1]Attach 3(JV)'!Z2</f>
        <v>0</v>
      </c>
    </row>
    <row r="3" spans="1:26" ht="87.75" customHeight="1">
      <c r="A3" s="1396" t="str">
        <f>'Attach 3(JV)'!A3</f>
        <v>Tower Package TW03 for Zing-Zingbar to Sissu portion of ±350 KV HVDC Pang-Kaithal Transmission Line associated with Transmission system for evacuation of RE power from renewable energy parks in Leh (5 GW Leh-Kaithal transmission corridor)</v>
      </c>
      <c r="B3" s="1396"/>
      <c r="C3" s="1396"/>
      <c r="D3" s="1396"/>
      <c r="E3" s="1396"/>
      <c r="F3" s="309"/>
      <c r="G3" s="310"/>
      <c r="H3" s="309"/>
    </row>
    <row r="4" spans="1:26" ht="10.5" customHeight="1">
      <c r="A4" s="311"/>
      <c r="H4" s="31"/>
      <c r="I4" s="10"/>
    </row>
    <row r="5" spans="1:26" ht="19.5" customHeight="1">
      <c r="A5" s="1397" t="s">
        <v>489</v>
      </c>
      <c r="B5" s="1397"/>
      <c r="C5" s="1397"/>
      <c r="D5" s="1397"/>
      <c r="E5" s="1397"/>
      <c r="F5" s="312"/>
      <c r="H5" s="31"/>
      <c r="I5" s="10"/>
    </row>
    <row r="6" spans="1:26">
      <c r="A6" s="313"/>
      <c r="H6" s="31"/>
      <c r="I6" s="10"/>
    </row>
    <row r="7" spans="1:26" ht="19.5" customHeight="1">
      <c r="A7" s="314" t="str">
        <f>'Attach 3(JV)'!A7</f>
        <v>Bidder’s Name and Address :</v>
      </c>
      <c r="B7" s="313"/>
      <c r="C7" s="313"/>
      <c r="D7" s="14" t="str">
        <f>'[1]Attach 3(JV)'!E7</f>
        <v>To:</v>
      </c>
      <c r="H7" s="31"/>
      <c r="I7" s="10"/>
    </row>
    <row r="8" spans="1:26" ht="19.5" customHeight="1">
      <c r="A8" s="1398" t="str">
        <f>'[1]Attach 3(JV)'!A8</f>
        <v/>
      </c>
      <c r="B8" s="1398"/>
      <c r="C8" s="1398"/>
      <c r="D8" s="11" t="str">
        <f>'[1]Attach 3(JV)'!E8</f>
        <v>Contract Services</v>
      </c>
      <c r="H8" s="31"/>
      <c r="I8" s="10"/>
    </row>
    <row r="9" spans="1:26" ht="19.5" customHeight="1">
      <c r="A9" s="12" t="s">
        <v>356</v>
      </c>
      <c r="B9" s="761" t="str">
        <f>'Attach 3(JV)'!B9</f>
        <v/>
      </c>
      <c r="C9" s="761"/>
      <c r="D9" s="11" t="str">
        <f>'[1]Attach 3(JV)'!E9</f>
        <v>Power Grid Corporation of India Ltd.,</v>
      </c>
      <c r="H9" s="31"/>
      <c r="I9" s="10"/>
    </row>
    <row r="10" spans="1:26" ht="19.5" customHeight="1">
      <c r="A10" s="12" t="s">
        <v>358</v>
      </c>
      <c r="B10" s="761" t="str">
        <f>'Attach 3(JV)'!B10</f>
        <v/>
      </c>
      <c r="C10" s="761"/>
      <c r="D10" s="11" t="str">
        <f>'[1]Attach 3(JV)'!E10</f>
        <v>"Saudamini", Plot No. 2, Sector 29</v>
      </c>
      <c r="H10" s="31"/>
      <c r="I10" s="10"/>
    </row>
    <row r="11" spans="1:26" ht="19.5" customHeight="1">
      <c r="B11" s="761" t="str">
        <f>'Attach 3(JV)'!B11</f>
        <v/>
      </c>
      <c r="C11" s="761"/>
      <c r="D11" s="11" t="str">
        <f>'[1]Attach 3(JV)'!E11</f>
        <v>Gurgaon (Haryana) - 122001</v>
      </c>
    </row>
    <row r="12" spans="1:26" ht="19.5" customHeight="1">
      <c r="A12" s="313"/>
      <c r="B12" s="761" t="str">
        <f>'Attach 3(JV)'!B12</f>
        <v/>
      </c>
      <c r="C12" s="761"/>
      <c r="D12" s="11"/>
    </row>
    <row r="13" spans="1:26" ht="19.5" customHeight="1">
      <c r="A13" s="307" t="s">
        <v>350</v>
      </c>
    </row>
    <row r="14" spans="1:26" ht="9.9499999999999993" customHeight="1">
      <c r="A14" s="313"/>
    </row>
    <row r="15" spans="1:26" ht="113.25" customHeight="1">
      <c r="A15" s="580">
        <v>1</v>
      </c>
      <c r="B15" s="1394" t="s">
        <v>490</v>
      </c>
      <c r="C15" s="1394"/>
      <c r="D15" s="1394"/>
      <c r="E15" s="1394"/>
      <c r="F15" s="315"/>
      <c r="G15" s="315"/>
      <c r="H15" s="315"/>
    </row>
    <row r="16" spans="1:26" ht="57" customHeight="1">
      <c r="A16" s="580">
        <v>2</v>
      </c>
      <c r="B16" s="1394" t="s">
        <v>491</v>
      </c>
      <c r="C16" s="1394"/>
      <c r="D16" s="1394"/>
      <c r="E16" s="1394"/>
      <c r="F16" s="315"/>
      <c r="G16" s="315"/>
      <c r="H16" s="315"/>
    </row>
    <row r="17" spans="1:8" ht="19.5" customHeight="1">
      <c r="A17" s="313"/>
      <c r="B17" s="313"/>
      <c r="C17" s="313"/>
      <c r="D17" s="313"/>
      <c r="E17" s="313"/>
      <c r="F17" s="315"/>
      <c r="G17" s="315"/>
      <c r="H17" s="315"/>
    </row>
    <row r="18" spans="1:8" s="305" customFormat="1" ht="75" customHeight="1">
      <c r="A18" s="576" t="s">
        <v>492</v>
      </c>
      <c r="B18" s="579" t="s">
        <v>354</v>
      </c>
      <c r="C18" s="579" t="s">
        <v>493</v>
      </c>
      <c r="D18" s="576" t="s">
        <v>494</v>
      </c>
      <c r="E18" s="576" t="s">
        <v>495</v>
      </c>
      <c r="G18" s="315"/>
      <c r="H18" s="315"/>
    </row>
    <row r="19" spans="1:8">
      <c r="A19" s="317"/>
      <c r="B19" s="318"/>
      <c r="C19" s="318"/>
      <c r="D19" s="319"/>
      <c r="E19" s="319"/>
      <c r="F19" s="315"/>
      <c r="G19" s="315"/>
      <c r="H19" s="315"/>
    </row>
    <row r="20" spans="1:8">
      <c r="A20" s="317"/>
      <c r="B20" s="318"/>
      <c r="C20" s="318"/>
      <c r="D20" s="319"/>
      <c r="E20" s="319"/>
      <c r="F20" s="315"/>
      <c r="G20" s="315"/>
      <c r="H20" s="315"/>
    </row>
    <row r="21" spans="1:8">
      <c r="A21" s="317"/>
      <c r="B21" s="318"/>
      <c r="C21" s="318"/>
      <c r="D21" s="319"/>
      <c r="E21" s="319"/>
      <c r="F21" s="315"/>
      <c r="G21" s="315"/>
      <c r="H21" s="315"/>
    </row>
    <row r="22" spans="1:8">
      <c r="A22" s="317"/>
      <c r="B22" s="318"/>
      <c r="C22" s="318"/>
      <c r="D22" s="319"/>
      <c r="E22" s="319"/>
      <c r="F22" s="315"/>
      <c r="G22" s="315"/>
      <c r="H22" s="315"/>
    </row>
    <row r="23" spans="1:8">
      <c r="A23" s="317"/>
      <c r="B23" s="318"/>
      <c r="C23" s="318"/>
      <c r="D23" s="319"/>
      <c r="E23" s="319"/>
      <c r="F23" s="315"/>
      <c r="G23" s="315"/>
      <c r="H23" s="315"/>
    </row>
    <row r="24" spans="1:8">
      <c r="A24" s="317"/>
      <c r="B24" s="318"/>
      <c r="C24" s="318"/>
      <c r="D24" s="319"/>
      <c r="E24" s="319"/>
      <c r="F24" s="315"/>
      <c r="G24" s="315"/>
      <c r="H24" s="315"/>
    </row>
    <row r="25" spans="1:8" ht="6" customHeight="1">
      <c r="A25" s="320"/>
      <c r="B25" s="321"/>
      <c r="C25" s="321"/>
      <c r="D25" s="322"/>
      <c r="E25" s="322"/>
      <c r="F25" s="315"/>
      <c r="G25" s="315"/>
      <c r="H25" s="315"/>
    </row>
    <row r="26" spans="1:8" ht="0.6" hidden="1" customHeight="1">
      <c r="A26" s="323"/>
      <c r="B26" s="324"/>
      <c r="C26" s="324"/>
      <c r="D26" s="325"/>
      <c r="E26" s="325"/>
      <c r="F26" s="315"/>
      <c r="G26" s="315"/>
      <c r="H26" s="315"/>
    </row>
    <row r="27" spans="1:8" ht="30" customHeight="1">
      <c r="A27" s="1395" t="s">
        <v>496</v>
      </c>
      <c r="B27" s="1395"/>
      <c r="C27" s="1395"/>
      <c r="D27" s="1395"/>
      <c r="E27" s="1395"/>
      <c r="F27" s="315"/>
      <c r="G27" s="315"/>
      <c r="H27" s="315"/>
    </row>
    <row r="28" spans="1:8">
      <c r="C28" s="326"/>
    </row>
    <row r="29" spans="1:8">
      <c r="A29" s="327" t="s">
        <v>6</v>
      </c>
      <c r="B29" s="328" t="str">
        <f>'Attach 3(JV)'!B24</f>
        <v/>
      </c>
      <c r="C29" s="326" t="s">
        <v>4</v>
      </c>
      <c r="D29" s="329" t="str">
        <f>'Attach 3(JV)'!E24</f>
        <v/>
      </c>
    </row>
    <row r="30" spans="1:8">
      <c r="A30" s="327" t="s">
        <v>7</v>
      </c>
      <c r="B30" s="329" t="str">
        <f>'Attach 3(JV)'!B25</f>
        <v/>
      </c>
      <c r="C30" s="326" t="s">
        <v>5</v>
      </c>
      <c r="D30" s="329" t="str">
        <f>'Attach 3(JV)'!E25</f>
        <v/>
      </c>
    </row>
    <row r="31" spans="1:8">
      <c r="B31" s="330"/>
      <c r="C31" s="326"/>
      <c r="D31" s="326"/>
      <c r="E31" s="330"/>
    </row>
    <row r="32" spans="1:8" hidden="1">
      <c r="A32" s="302" t="str">
        <f>A1</f>
        <v>Specification No. :CC/NT/W-TW/DOM/A04/25/06315</v>
      </c>
      <c r="B32" s="303"/>
      <c r="C32" s="303"/>
      <c r="D32" s="303"/>
      <c r="E32" s="304" t="str">
        <f>E1</f>
        <v xml:space="preserve">Attachment-17 </v>
      </c>
    </row>
    <row r="33" spans="1:8" hidden="1"/>
    <row r="34" spans="1:8" ht="15" hidden="1">
      <c r="A34" s="1393" t="str">
        <f>A3</f>
        <v>Tower Package TW03 for Zing-Zingbar to Sissu portion of ±350 KV HVDC Pang-Kaithal Transmission Line associated with Transmission system for evacuation of RE power from renewable energy parks in Leh (5 GW Leh-Kaithal transmission corridor)</v>
      </c>
      <c r="B34" s="1393"/>
      <c r="C34" s="1393"/>
      <c r="D34" s="1393"/>
      <c r="E34" s="1393"/>
    </row>
    <row r="35" spans="1:8" hidden="1">
      <c r="A35" s="311"/>
    </row>
    <row r="36" spans="1:8" ht="15" hidden="1">
      <c r="A36" s="1211" t="s">
        <v>393</v>
      </c>
      <c r="B36" s="1211"/>
      <c r="C36" s="1211"/>
      <c r="D36" s="1211"/>
      <c r="E36" s="1211"/>
      <c r="F36" s="306"/>
      <c r="G36" s="306"/>
      <c r="H36" s="306"/>
    </row>
    <row r="37" spans="1:8" hidden="1">
      <c r="A37" s="313"/>
      <c r="F37" s="306"/>
      <c r="G37" s="306"/>
      <c r="H37" s="306"/>
    </row>
    <row r="38" spans="1:8" hidden="1">
      <c r="A38" s="314" t="str">
        <f>'[1]Attach 3(JV)'!A15</f>
        <v>Name(s) and Addresse(s) of other partner(s)</v>
      </c>
      <c r="B38" s="313"/>
      <c r="C38" s="313"/>
      <c r="D38" s="14" t="str">
        <f>D7</f>
        <v>To:</v>
      </c>
      <c r="F38" s="306"/>
      <c r="G38" s="306"/>
      <c r="H38" s="306"/>
    </row>
    <row r="39" spans="1:8" hidden="1">
      <c r="A39" s="314" t="str">
        <f>'[1]Attach 3(JV)'!B16</f>
        <v/>
      </c>
      <c r="B39" s="313"/>
      <c r="C39" s="313"/>
      <c r="D39" s="11" t="str">
        <f>D8</f>
        <v>Contract Services</v>
      </c>
      <c r="F39" s="306"/>
      <c r="G39" s="306"/>
      <c r="H39" s="306"/>
    </row>
    <row r="40" spans="1:8" hidden="1">
      <c r="A40" s="12" t="s">
        <v>356</v>
      </c>
      <c r="B40" s="761" t="str">
        <f>'[1]Attach 3(JV)'!B17:D17</f>
        <v xml:space="preserve">…… ……. …….. …… ……. …….. </v>
      </c>
      <c r="C40" s="761"/>
      <c r="D40" s="11" t="str">
        <f>D9</f>
        <v>Power Grid Corporation of India Ltd.,</v>
      </c>
      <c r="F40" s="306"/>
      <c r="G40" s="306"/>
      <c r="H40" s="306"/>
    </row>
    <row r="41" spans="1:8" hidden="1">
      <c r="A41" s="12" t="s">
        <v>358</v>
      </c>
      <c r="B41" s="761" t="str">
        <f>'[1]Attach 3(JV)'!B18:D18</f>
        <v xml:space="preserve">…… ……. …….. …… ……. …….. </v>
      </c>
      <c r="C41" s="761"/>
      <c r="D41" s="11" t="str">
        <f>D10</f>
        <v>"Saudamini", Plot No. 2, Sector 29</v>
      </c>
      <c r="F41" s="306"/>
      <c r="G41" s="306"/>
      <c r="H41" s="306"/>
    </row>
    <row r="42" spans="1:8" hidden="1">
      <c r="B42" s="761" t="str">
        <f>'[1]Attach 3(JV)'!B19:D19</f>
        <v xml:space="preserve">…… ……. …….. …… ……. …….. </v>
      </c>
      <c r="C42" s="761"/>
      <c r="D42" s="11" t="str">
        <f>D11</f>
        <v>Gurgaon (Haryana) - 122001</v>
      </c>
      <c r="F42" s="306"/>
      <c r="G42" s="306"/>
      <c r="H42" s="306"/>
    </row>
    <row r="43" spans="1:8" hidden="1">
      <c r="A43" s="313"/>
      <c r="B43" s="761" t="str">
        <f>'[1]Attach 3(JV)'!B20:D20</f>
        <v xml:space="preserve">…… ……. …….. …… ……. …….. </v>
      </c>
      <c r="C43" s="761"/>
      <c r="D43" s="11"/>
      <c r="F43" s="306"/>
      <c r="G43" s="306"/>
      <c r="H43" s="306"/>
    </row>
    <row r="44" spans="1:8" hidden="1">
      <c r="A44" s="307" t="s">
        <v>350</v>
      </c>
      <c r="F44" s="306"/>
      <c r="G44" s="306"/>
      <c r="H44" s="306"/>
    </row>
    <row r="45" spans="1:8" hidden="1">
      <c r="A45" s="313"/>
      <c r="F45" s="306"/>
      <c r="G45" s="306"/>
      <c r="H45" s="306"/>
    </row>
    <row r="46" spans="1:8" hidden="1">
      <c r="A46" s="1391" t="s">
        <v>394</v>
      </c>
      <c r="B46" s="1391"/>
      <c r="C46" s="1391"/>
      <c r="D46" s="1391"/>
      <c r="E46" s="1391"/>
      <c r="F46" s="306"/>
      <c r="G46" s="306"/>
      <c r="H46" s="306"/>
    </row>
    <row r="47" spans="1:8" hidden="1">
      <c r="A47" s="313"/>
      <c r="B47" s="313"/>
      <c r="C47" s="313"/>
      <c r="D47" s="313"/>
      <c r="E47" s="313"/>
      <c r="F47" s="306"/>
      <c r="G47" s="306"/>
      <c r="H47" s="306"/>
    </row>
    <row r="48" spans="1:8" ht="49.5" hidden="1">
      <c r="A48" s="316" t="s">
        <v>354</v>
      </c>
      <c r="B48" s="1392" t="s">
        <v>115</v>
      </c>
      <c r="C48" s="1392"/>
      <c r="D48" s="316" t="s">
        <v>116</v>
      </c>
      <c r="E48" s="316" t="s">
        <v>117</v>
      </c>
      <c r="F48" s="306"/>
      <c r="G48" s="306"/>
      <c r="H48" s="306"/>
    </row>
    <row r="49" spans="1:8" hidden="1">
      <c r="A49" s="331">
        <v>1</v>
      </c>
      <c r="B49" s="1390"/>
      <c r="C49" s="1390"/>
      <c r="D49" s="332"/>
      <c r="E49" s="332"/>
      <c r="F49" s="306"/>
      <c r="G49" s="306"/>
      <c r="H49" s="306"/>
    </row>
    <row r="50" spans="1:8" hidden="1">
      <c r="A50" s="331">
        <v>2</v>
      </c>
      <c r="B50" s="1390"/>
      <c r="C50" s="1390"/>
      <c r="D50" s="332"/>
      <c r="E50" s="332"/>
      <c r="F50" s="306"/>
      <c r="G50" s="306"/>
      <c r="H50" s="306"/>
    </row>
    <row r="51" spans="1:8" hidden="1">
      <c r="A51" s="331">
        <v>3</v>
      </c>
      <c r="B51" s="1390"/>
      <c r="C51" s="1390"/>
      <c r="D51" s="332"/>
      <c r="E51" s="332"/>
      <c r="F51" s="306"/>
      <c r="G51" s="306"/>
      <c r="H51" s="306"/>
    </row>
    <row r="52" spans="1:8" hidden="1">
      <c r="A52" s="331">
        <v>4</v>
      </c>
      <c r="B52" s="1390"/>
      <c r="C52" s="1390"/>
      <c r="D52" s="332"/>
      <c r="E52" s="332"/>
      <c r="F52" s="306"/>
      <c r="G52" s="306"/>
      <c r="H52" s="306"/>
    </row>
    <row r="53" spans="1:8" hidden="1">
      <c r="A53" s="331">
        <v>5</v>
      </c>
      <c r="B53" s="1390"/>
      <c r="C53" s="1390"/>
      <c r="D53" s="332"/>
      <c r="E53" s="332"/>
      <c r="F53" s="306"/>
      <c r="G53" s="306"/>
      <c r="H53" s="306"/>
    </row>
    <row r="54" spans="1:8" hidden="1">
      <c r="A54" s="331">
        <v>6</v>
      </c>
      <c r="B54" s="1390"/>
      <c r="C54" s="1390"/>
      <c r="D54" s="332"/>
      <c r="E54" s="332"/>
      <c r="F54" s="306"/>
      <c r="G54" s="306"/>
      <c r="H54" s="306"/>
    </row>
    <row r="55" spans="1:8" hidden="1">
      <c r="A55" s="313"/>
      <c r="B55" s="313"/>
      <c r="C55" s="313"/>
      <c r="D55" s="313"/>
      <c r="E55" s="313"/>
      <c r="F55" s="306"/>
      <c r="G55" s="306"/>
      <c r="H55" s="306"/>
    </row>
    <row r="56" spans="1:8" ht="15" hidden="1">
      <c r="A56" s="333"/>
      <c r="B56" s="333"/>
      <c r="C56" s="333"/>
      <c r="D56" s="333"/>
      <c r="E56" s="333"/>
      <c r="F56" s="306"/>
      <c r="G56" s="306"/>
      <c r="H56" s="306"/>
    </row>
    <row r="57" spans="1:8" ht="15" hidden="1">
      <c r="A57" s="333" t="s">
        <v>6</v>
      </c>
      <c r="B57" s="328" t="str">
        <f>B29</f>
        <v/>
      </c>
      <c r="C57" s="333" t="s">
        <v>4</v>
      </c>
      <c r="D57" s="333" t="str">
        <f>D29</f>
        <v/>
      </c>
      <c r="E57" s="333"/>
      <c r="F57" s="306"/>
      <c r="G57" s="306"/>
      <c r="H57" s="306"/>
    </row>
    <row r="58" spans="1:8" ht="15" hidden="1">
      <c r="A58" s="333" t="s">
        <v>7</v>
      </c>
      <c r="B58" s="333" t="str">
        <f>B30</f>
        <v/>
      </c>
      <c r="C58" s="333" t="s">
        <v>5</v>
      </c>
      <c r="D58" s="333" t="str">
        <f>D30</f>
        <v/>
      </c>
      <c r="E58" s="333"/>
      <c r="F58" s="306"/>
      <c r="G58" s="306"/>
      <c r="H58" s="306"/>
    </row>
    <row r="59" spans="1:8" ht="15" hidden="1">
      <c r="A59" s="333"/>
      <c r="B59" s="333"/>
      <c r="C59" s="333"/>
      <c r="D59" s="333"/>
      <c r="E59" s="333"/>
      <c r="F59" s="306"/>
      <c r="G59" s="306"/>
      <c r="H59" s="306"/>
    </row>
    <row r="60" spans="1:8" hidden="1">
      <c r="A60" s="302" t="str">
        <f>A32</f>
        <v>Specification No. :CC/NT/W-TW/DOM/A04/25/06315</v>
      </c>
      <c r="B60" s="303"/>
      <c r="C60" s="303"/>
      <c r="D60" s="303"/>
      <c r="E60" s="304" t="str">
        <f>E32</f>
        <v xml:space="preserve">Attachment-17 </v>
      </c>
      <c r="F60" s="306"/>
      <c r="G60" s="306"/>
      <c r="H60" s="306"/>
    </row>
    <row r="61" spans="1:8" hidden="1">
      <c r="F61" s="306"/>
      <c r="G61" s="306"/>
      <c r="H61" s="306"/>
    </row>
    <row r="62" spans="1:8" ht="15" hidden="1">
      <c r="A62" s="1393" t="str">
        <f>A34</f>
        <v>Tower Package TW03 for Zing-Zingbar to Sissu portion of ±350 KV HVDC Pang-Kaithal Transmission Line associated with Transmission system for evacuation of RE power from renewable energy parks in Leh (5 GW Leh-Kaithal transmission corridor)</v>
      </c>
      <c r="B62" s="1393"/>
      <c r="C62" s="1393"/>
      <c r="D62" s="1393"/>
      <c r="E62" s="1393"/>
      <c r="F62" s="306"/>
      <c r="G62" s="306"/>
      <c r="H62" s="306"/>
    </row>
    <row r="63" spans="1:8" hidden="1">
      <c r="A63" s="311"/>
      <c r="F63" s="306"/>
      <c r="G63" s="306"/>
      <c r="H63" s="306"/>
    </row>
    <row r="64" spans="1:8" ht="15" hidden="1">
      <c r="A64" s="1211" t="s">
        <v>393</v>
      </c>
      <c r="B64" s="1211"/>
      <c r="C64" s="1211"/>
      <c r="D64" s="1211"/>
      <c r="E64" s="1211"/>
      <c r="F64" s="306"/>
      <c r="G64" s="306"/>
      <c r="H64" s="306"/>
    </row>
    <row r="65" spans="1:8" hidden="1">
      <c r="A65" s="313"/>
      <c r="F65" s="306"/>
      <c r="G65" s="306"/>
      <c r="H65" s="306"/>
    </row>
    <row r="66" spans="1:8" hidden="1">
      <c r="A66" s="314" t="str">
        <f>'[1]Attach 3(JV)'!A15</f>
        <v>Name(s) and Addresse(s) of other partner(s)</v>
      </c>
      <c r="B66" s="313"/>
      <c r="C66" s="313"/>
      <c r="D66" s="14" t="str">
        <f>D7</f>
        <v>To:</v>
      </c>
      <c r="F66" s="306"/>
      <c r="G66" s="306"/>
      <c r="H66" s="306"/>
    </row>
    <row r="67" spans="1:8" hidden="1">
      <c r="A67" s="314" t="str">
        <f>'[1]Attach 3(JV)'!E16</f>
        <v/>
      </c>
      <c r="B67" s="313"/>
      <c r="C67" s="313"/>
      <c r="D67" s="11" t="str">
        <f>D8</f>
        <v>Contract Services</v>
      </c>
      <c r="F67" s="306"/>
      <c r="G67" s="306"/>
      <c r="H67" s="306"/>
    </row>
    <row r="68" spans="1:8" hidden="1">
      <c r="A68" s="12" t="s">
        <v>356</v>
      </c>
      <c r="B68" s="761" t="str">
        <f>'[1]Attach 3(JV)'!E17</f>
        <v/>
      </c>
      <c r="C68" s="761"/>
      <c r="D68" s="11" t="str">
        <f>D9</f>
        <v>Power Grid Corporation of India Ltd.,</v>
      </c>
      <c r="F68" s="306"/>
      <c r="G68" s="306"/>
      <c r="H68" s="306"/>
    </row>
    <row r="69" spans="1:8" hidden="1">
      <c r="A69" s="12" t="s">
        <v>358</v>
      </c>
      <c r="B69" s="761" t="str">
        <f>'[1]Attach 3(JV)'!E18</f>
        <v/>
      </c>
      <c r="C69" s="761"/>
      <c r="D69" s="11" t="str">
        <f>D10</f>
        <v>"Saudamini", Plot No. 2, Sector 29</v>
      </c>
      <c r="F69" s="306"/>
      <c r="G69" s="306"/>
      <c r="H69" s="306"/>
    </row>
    <row r="70" spans="1:8" hidden="1">
      <c r="B70" s="761" t="str">
        <f>'[1]Attach 3(JV)'!E19</f>
        <v/>
      </c>
      <c r="C70" s="761"/>
      <c r="D70" s="11" t="str">
        <f>D11</f>
        <v>Gurgaon (Haryana) - 122001</v>
      </c>
      <c r="F70" s="306"/>
      <c r="G70" s="306"/>
      <c r="H70" s="306"/>
    </row>
    <row r="71" spans="1:8" hidden="1">
      <c r="A71" s="313"/>
      <c r="B71" s="761" t="str">
        <f>'[1]Attach 3(JV)'!E20</f>
        <v/>
      </c>
      <c r="C71" s="761"/>
      <c r="D71" s="11"/>
      <c r="F71" s="306"/>
      <c r="G71" s="306"/>
      <c r="H71" s="306"/>
    </row>
    <row r="72" spans="1:8" hidden="1">
      <c r="A72" s="307" t="s">
        <v>350</v>
      </c>
      <c r="F72" s="306"/>
      <c r="G72" s="306"/>
      <c r="H72" s="306"/>
    </row>
    <row r="73" spans="1:8" hidden="1">
      <c r="A73" s="313"/>
      <c r="F73" s="306"/>
      <c r="G73" s="306"/>
      <c r="H73" s="306"/>
    </row>
    <row r="74" spans="1:8" hidden="1">
      <c r="A74" s="1391" t="s">
        <v>394</v>
      </c>
      <c r="B74" s="1391"/>
      <c r="C74" s="1391"/>
      <c r="D74" s="1391"/>
      <c r="E74" s="1391"/>
      <c r="F74" s="306"/>
      <c r="G74" s="306"/>
      <c r="H74" s="306"/>
    </row>
    <row r="75" spans="1:8" hidden="1">
      <c r="A75" s="313"/>
      <c r="B75" s="313"/>
      <c r="C75" s="313"/>
      <c r="D75" s="313"/>
      <c r="E75" s="313"/>
      <c r="F75" s="306"/>
      <c r="G75" s="306"/>
      <c r="H75" s="306"/>
    </row>
    <row r="76" spans="1:8" ht="49.5" hidden="1">
      <c r="A76" s="316" t="s">
        <v>354</v>
      </c>
      <c r="B76" s="1392" t="s">
        <v>115</v>
      </c>
      <c r="C76" s="1392"/>
      <c r="D76" s="316" t="s">
        <v>116</v>
      </c>
      <c r="E76" s="316" t="s">
        <v>117</v>
      </c>
      <c r="F76" s="306"/>
      <c r="G76" s="306"/>
      <c r="H76" s="306"/>
    </row>
    <row r="77" spans="1:8" hidden="1">
      <c r="A77" s="331">
        <v>1</v>
      </c>
      <c r="B77" s="1390"/>
      <c r="C77" s="1390"/>
      <c r="D77" s="332"/>
      <c r="E77" s="332"/>
      <c r="F77" s="306"/>
      <c r="G77" s="306"/>
      <c r="H77" s="306"/>
    </row>
    <row r="78" spans="1:8" hidden="1">
      <c r="A78" s="331">
        <v>2</v>
      </c>
      <c r="B78" s="1390"/>
      <c r="C78" s="1390"/>
      <c r="D78" s="332"/>
      <c r="E78" s="332"/>
      <c r="F78" s="306"/>
      <c r="G78" s="306"/>
      <c r="H78" s="306"/>
    </row>
    <row r="79" spans="1:8" hidden="1">
      <c r="A79" s="331">
        <v>3</v>
      </c>
      <c r="B79" s="1390"/>
      <c r="C79" s="1390"/>
      <c r="D79" s="332"/>
      <c r="E79" s="332"/>
      <c r="F79" s="306"/>
      <c r="G79" s="306"/>
      <c r="H79" s="306"/>
    </row>
    <row r="80" spans="1:8" hidden="1">
      <c r="A80" s="331">
        <v>4</v>
      </c>
      <c r="B80" s="1390"/>
      <c r="C80" s="1390"/>
      <c r="D80" s="332"/>
      <c r="E80" s="332"/>
      <c r="F80" s="306"/>
      <c r="G80" s="306"/>
      <c r="H80" s="306"/>
    </row>
    <row r="81" spans="1:8" hidden="1">
      <c r="A81" s="331">
        <v>5</v>
      </c>
      <c r="B81" s="1390"/>
      <c r="C81" s="1390"/>
      <c r="D81" s="332"/>
      <c r="E81" s="332"/>
      <c r="F81" s="306"/>
      <c r="G81" s="306"/>
      <c r="H81" s="306"/>
    </row>
    <row r="82" spans="1:8" hidden="1">
      <c r="A82" s="331">
        <v>6</v>
      </c>
      <c r="B82" s="1390"/>
      <c r="C82" s="1390"/>
      <c r="D82" s="332"/>
      <c r="E82" s="332"/>
      <c r="F82" s="306"/>
      <c r="G82" s="306"/>
      <c r="H82" s="306"/>
    </row>
    <row r="83" spans="1:8" hidden="1">
      <c r="A83" s="313"/>
      <c r="B83" s="313"/>
      <c r="C83" s="313"/>
      <c r="D83" s="313"/>
      <c r="E83" s="313"/>
      <c r="F83" s="306"/>
      <c r="G83" s="306"/>
      <c r="H83" s="306"/>
    </row>
    <row r="84" spans="1:8" ht="15" hidden="1">
      <c r="A84" s="333"/>
      <c r="B84" s="333"/>
      <c r="C84" s="333"/>
      <c r="D84" s="333"/>
      <c r="E84" s="333"/>
      <c r="F84" s="306"/>
      <c r="G84" s="306"/>
      <c r="H84" s="306"/>
    </row>
    <row r="85" spans="1:8" ht="15" hidden="1">
      <c r="A85" s="333" t="s">
        <v>6</v>
      </c>
      <c r="B85" s="328" t="str">
        <f>B57</f>
        <v/>
      </c>
      <c r="C85" s="333" t="s">
        <v>4</v>
      </c>
      <c r="D85" s="333" t="str">
        <f>D57</f>
        <v/>
      </c>
      <c r="E85" s="333"/>
      <c r="F85" s="306"/>
      <c r="G85" s="306"/>
      <c r="H85" s="306"/>
    </row>
    <row r="86" spans="1:8" ht="15" hidden="1">
      <c r="A86" s="333" t="s">
        <v>7</v>
      </c>
      <c r="B86" s="333" t="str">
        <f>B58</f>
        <v/>
      </c>
      <c r="C86" s="333" t="s">
        <v>5</v>
      </c>
      <c r="D86" s="333" t="str">
        <f>D58</f>
        <v/>
      </c>
      <c r="E86" s="333"/>
      <c r="F86" s="306"/>
      <c r="G86" s="306"/>
      <c r="H86" s="306"/>
    </row>
    <row r="87" spans="1:8" ht="15" hidden="1">
      <c r="A87" s="333"/>
      <c r="B87" s="333"/>
      <c r="C87" s="333"/>
      <c r="D87" s="333"/>
      <c r="E87" s="333"/>
      <c r="F87" s="306"/>
      <c r="G87" s="306"/>
      <c r="H87" s="306"/>
    </row>
    <row r="88" spans="1:8" hidden="1">
      <c r="A88" s="334"/>
      <c r="B88" s="334"/>
      <c r="C88" s="334"/>
      <c r="D88" s="334"/>
      <c r="E88" s="334"/>
      <c r="F88" s="306"/>
      <c r="G88" s="306"/>
      <c r="H88" s="306"/>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VDjvOqHWEkzq0nwoTvPsjSi07TBAu7vlIOtEpWe4/1znzowpRc0vZo60Fcfr39LimgbwAzZu8fPvHkiKgP3Q0w==" saltValue="MorwB7sLWlpvDasczDA4bQ==" spinCount="100000" sheet="1" formatColumns="0" formatRows="0" selectLockedCells="1"/>
  <customSheetViews>
    <customSheetView guid="{7518E083-431A-45D0-A3DD-DF0866826B90}" showPageBreaks="1" showGridLines="0" fitToPage="1" printArea="1" hiddenRows="1" view="pageBreakPreview" topLeftCell="A11">
      <selection activeCell="A19" sqref="A19"/>
      <rowBreaks count="2" manualBreakCount="2">
        <brk id="30" max="4" man="1"/>
        <brk id="31" max="4" man="1"/>
      </rowBreaks>
      <pageMargins left="0.7" right="0.7" top="0.44" bottom="0.2" header="0.25" footer="0.2"/>
      <pageSetup scale="97" fitToHeight="0" orientation="portrait" r:id="rId1"/>
    </customSheetView>
    <customSheetView guid="{CD28740F-9825-447C-B887-B18F0232D126}" showPageBreaks="1" showGridLines="0" fitToPage="1" printArea="1" hiddenRows="1" view="pageBreakPreview" topLeftCell="A2">
      <selection activeCell="A19" sqref="A19"/>
      <rowBreaks count="2" manualBreakCount="2">
        <brk id="30" max="4" man="1"/>
        <brk id="31" max="4" man="1"/>
      </rowBreaks>
      <pageMargins left="0.7" right="0.7" top="0.44" bottom="0.2" header="0.25" footer="0.2"/>
      <pageSetup scale="97" fitToHeight="0" orientation="portrait" r:id="rId2"/>
    </customSheetView>
    <customSheetView guid="{012A8702-091E-4FD1-8E26-12B65B8B3B8C}" showPageBreaks="1" showGridLines="0" fitToPage="1" printArea="1" hiddenRows="1" view="pageBreakPreview" topLeftCell="A16">
      <selection activeCell="A19" sqref="A19"/>
      <rowBreaks count="2" manualBreakCount="2">
        <brk id="30" max="4" man="1"/>
        <brk id="31" max="4" man="1"/>
      </rowBreaks>
      <pageMargins left="0.7" right="0.7" top="0.44" bottom="0.2" header="0.25" footer="0.2"/>
      <pageSetup scale="98" fitToHeight="0" orientation="portrait" r:id="rId3"/>
    </customSheetView>
    <customSheetView guid="{0D490C87-B003-4943-9825-ACE0B8E7CC06}" showPageBreaks="1" showGridLines="0" fitToPage="1" printArea="1" hiddenRows="1" view="pageBreakPreview" topLeftCell="A13">
      <selection activeCell="A19" sqref="A19"/>
      <rowBreaks count="2" manualBreakCount="2">
        <brk id="30" max="4" man="1"/>
        <brk id="31" max="4" man="1"/>
      </rowBreaks>
      <pageMargins left="0.7" right="0.7" top="0.44" bottom="0.2" header="0.25" footer="0.2"/>
      <pageSetup scale="97" fitToHeight="0" orientation="portrait" r:id="rId4"/>
    </customSheetView>
    <customSheetView guid="{4D67A8FB-66CE-4EFD-8932-C754BE25ED43}" showPageBreaks="1" showGridLines="0" fitToPage="1" printArea="1" hiddenRows="1" view="pageBreakPreview" topLeftCell="A5">
      <selection activeCell="A19" sqref="A19"/>
      <rowBreaks count="2" manualBreakCount="2">
        <brk id="30" max="4" man="1"/>
        <brk id="31" max="4" man="1"/>
      </rowBreaks>
      <pageMargins left="0.7" right="0.7" top="0.44" bottom="0.2" header="0.25" footer="0.2"/>
      <pageSetup scale="97" fitToHeight="0" orientation="portrait" r:id="rId5"/>
    </customSheetView>
    <customSheetView guid="{B07CB001-8FAF-40AD-8AD5-A65A64B33B35}" showPageBreaks="1" showGridLines="0" fitToPage="1" printArea="1" hiddenRows="1" view="pageBreakPreview" topLeftCell="A4">
      <selection activeCell="A19" sqref="A19"/>
      <rowBreaks count="2" manualBreakCount="2">
        <brk id="30" max="4" man="1"/>
        <brk id="31" max="4" man="1"/>
      </rowBreaks>
      <pageMargins left="0.7" right="0.7" top="0.44" bottom="0.2" header="0.25" footer="0.2"/>
      <pageSetup scale="97" fitToHeight="0" orientation="portrait" r:id="rId6"/>
    </customSheetView>
    <customSheetView guid="{8CF338B0-8CA3-4AF4-816D-CB7A6D8E33BC}" showPageBreaks="1" showGridLines="0" fitToPage="1" printArea="1" hiddenRows="1" view="pageBreakPreview">
      <selection activeCell="C22" sqref="C22"/>
      <rowBreaks count="2" manualBreakCount="2">
        <brk id="30" max="4" man="1"/>
        <brk id="31" max="4" man="1"/>
      </rowBreaks>
      <pageMargins left="0.7" right="0.7" top="0.44" bottom="0.2" header="0.25" footer="0.2"/>
      <pageSetup scale="97" fitToHeight="0" orientation="portrait" r:id="rId7"/>
    </customSheetView>
    <customSheetView guid="{D05C69EC-C4A6-4AED-AFBA-A3044FD4B3FB}" showPageBreaks="1" showGridLines="0" fitToPage="1" printArea="1" hiddenRows="1" view="pageBreakPreview" topLeftCell="A10">
      <selection activeCell="C22" sqref="C22"/>
      <rowBreaks count="2" manualBreakCount="2">
        <brk id="30" max="4" man="1"/>
        <brk id="31" max="4" man="1"/>
      </rowBreaks>
      <pageMargins left="0.7" right="0.7" top="0.44" bottom="0.2" header="0.25" footer="0.2"/>
      <pageSetup scale="97" fitToHeight="0" orientation="portrait" r:id="rId8"/>
    </customSheetView>
    <customSheetView guid="{BE615921-12B2-47E1-81BB-292B559B4C46}" showPageBreaks="1" showGridLines="0" fitToPage="1" printArea="1" hiddenRows="1" view="pageBreakPreview" topLeftCell="A7">
      <selection activeCell="C22" sqref="C22"/>
      <rowBreaks count="2" manualBreakCount="2">
        <brk id="30" max="4" man="1"/>
        <brk id="31" max="4" man="1"/>
      </rowBreaks>
      <pageMargins left="0.7" right="0.7" top="0.44" bottom="0.2" header="0.25" footer="0.2"/>
      <pageSetup scale="97" fitToHeight="0" orientation="portrait" r:id="rId9"/>
    </customSheetView>
    <customSheetView guid="{13A93EBF-985A-49FD-9FE0-DC75D238EC8C}" showPageBreaks="1" showGridLines="0" fitToPage="1" printArea="1" hiddenRows="1" view="pageBreakPreview">
      <selection activeCell="A19" sqref="A19"/>
      <rowBreaks count="2" manualBreakCount="2">
        <brk id="30" max="4" man="1"/>
        <brk id="31" max="4" man="1"/>
      </rowBreaks>
      <pageMargins left="0.7" right="0.7" top="0.44" bottom="0.2" header="0.25" footer="0.2"/>
      <pageSetup scale="97" fitToHeight="0" orientation="portrait" r:id="rId10"/>
    </customSheetView>
    <customSheetView guid="{1E2D7167-D6B7-4690-9A83-BF768C4223A4}" showPageBreaks="1" showGridLines="0" fitToPage="1" printArea="1" hiddenRows="1" view="pageBreakPreview">
      <selection activeCell="B75" sqref="B75:C75"/>
      <rowBreaks count="2" manualBreakCount="2">
        <brk id="30" max="4" man="1"/>
        <brk id="31" max="4" man="1"/>
      </rowBreaks>
      <pageMargins left="0.7" right="0.7" top="0.44" bottom="0.2" header="0.25" footer="0.2"/>
      <pageSetup scale="97" fitToHeight="0" orientation="portrait" r:id="rId11"/>
    </customSheetView>
    <customSheetView guid="{7A88FC7A-7690-48AB-B789-172043AFADC8}" showPageBreaks="1" fitToPage="1" printArea="1" hiddenRows="1" view="pageBreakPreview" topLeftCell="A16">
      <selection activeCell="B75" sqref="B75:C75"/>
      <rowBreaks count="2" manualBreakCount="2">
        <brk id="30" max="4" man="1"/>
        <brk id="31" max="4" man="1"/>
      </rowBreaks>
      <pageMargins left="0.7" right="0.7" top="0.44" bottom="0.2" header="0.25" footer="0.2"/>
      <pageSetup scale="97" fitToHeight="0" orientation="portrait" r:id="rId12"/>
    </customSheetView>
    <customSheetView guid="{CB7CD015-9A92-451A-BEF4-2BC98E3768DD}" showPageBreaks="1" fitToPage="1" printArea="1" hiddenRows="1" view="pageBreakPreview">
      <selection activeCell="A19" sqref="A19"/>
      <rowBreaks count="1" manualBreakCount="1">
        <brk id="31" max="4" man="1"/>
      </rowBreaks>
      <pageMargins left="0.7" right="0.7" top="0.44" bottom="0.2" header="0.25" footer="0.2"/>
      <pageSetup fitToHeight="0" orientation="portrait" r:id="rId13"/>
    </customSheetView>
    <customSheetView guid="{44C1C443-3199-4288-884A-D16AF7B2CD69}" showPageBreaks="1" fitToPage="1" printArea="1" hiddenRows="1" view="pageBreakPreview">
      <selection activeCell="A19" sqref="A19"/>
      <rowBreaks count="1" manualBreakCount="1">
        <brk id="31" max="4" man="1"/>
      </rowBreaks>
      <pageMargins left="0.7" right="0.7" top="0.44" bottom="0.2" header="0.25" footer="0.2"/>
      <pageSetup fitToHeight="0" orientation="portrait" r:id="rId14"/>
    </customSheetView>
    <customSheetView guid="{82E8A0F5-0020-4355-95CF-28601763A783}" showPageBreaks="1" fitToPage="1" printArea="1" hiddenRows="1" view="pageBreakPreview" topLeftCell="A19">
      <selection activeCell="A19" sqref="A19"/>
      <rowBreaks count="1" manualBreakCount="1">
        <brk id="31" max="4" man="1"/>
      </rowBreaks>
      <pageMargins left="0.7" right="0.7" top="0.44" bottom="0.2" header="0.25" footer="0.2"/>
      <pageSetup fitToHeight="0" orientation="portrait" r:id="rId15"/>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6"/>
    </customSheetView>
    <customSheetView guid="{DC28ED1E-3E35-4094-9C2B-5C0A1C1D459C}" showPageBreaks="1" fitToPage="1" printArea="1" hiddenRows="1">
      <selection activeCell="A19" sqref="A19"/>
      <pageMargins left="0.7" right="0.7" top="0.44" bottom="0.2" header="0.25" footer="0.2"/>
      <pageSetup paperSize="9" fitToHeight="0" orientation="portrait" r:id="rId17"/>
    </customSheetView>
    <customSheetView guid="{7A9EA6D6-4DDF-43D9-92E6-C6AFAD14E266}" fitToPage="1" hiddenRows="1" topLeftCell="A11">
      <selection activeCell="A19" sqref="A19"/>
      <pageMargins left="0.7" right="0.7" top="0.44" bottom="0.2" header="0.25" footer="0.2"/>
      <pageSetup paperSize="9" fitToHeight="0" orientation="portrait" r:id="rId18"/>
    </customSheetView>
    <customSheetView guid="{F9FE2C60-2849-4C32-B532-2B1A89FFA9CD}" fitToPage="1" hiddenRows="1" topLeftCell="A19">
      <selection activeCell="A19" sqref="A19"/>
      <pageMargins left="0.7" right="0.7" top="0.44" bottom="0.2" header="0.25" footer="0.2"/>
      <pageSetup paperSize="9" fitToHeight="0" orientation="portrait" r:id="rId1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20"/>
    </customSheetView>
    <customSheetView guid="{82C64B11-1F50-45B5-B7BB-9F1DC733C833}" showPageBreaks="1" fitToPage="1" printArea="1" hiddenRows="1" view="pageBreakPreview" topLeftCell="A7">
      <selection activeCell="B75" sqref="B75:C75"/>
      <rowBreaks count="2" manualBreakCount="2">
        <brk id="30" max="4" man="1"/>
        <brk id="31" max="4" man="1"/>
      </rowBreaks>
      <pageMargins left="0.7" right="0.7" top="0.44" bottom="0.2" header="0.25" footer="0.2"/>
      <pageSetup scale="97" fitToHeight="0" orientation="portrait" r:id="rId21"/>
    </customSheetView>
    <customSheetView guid="{CFBF18EC-8277-4311-991B-395AF21BB33B}" showPageBreaks="1" showGridLines="0" fitToPage="1" printArea="1" hiddenRows="1" view="pageBreakPreview" topLeftCell="A19">
      <selection activeCell="B75" sqref="B75:C75"/>
      <rowBreaks count="2" manualBreakCount="2">
        <brk id="30" max="4" man="1"/>
        <brk id="31" max="4" man="1"/>
      </rowBreaks>
      <pageMargins left="0.7" right="0.7" top="0.44" bottom="0.2" header="0.25" footer="0.2"/>
      <pageSetup scale="97" fitToHeight="0" orientation="portrait" r:id="rId22"/>
    </customSheetView>
    <customSheetView guid="{AA750348-930C-43DE-ADD0-8D60980F5013}" showPageBreaks="1" showGridLines="0" fitToPage="1" printArea="1" hiddenRows="1" view="pageBreakPreview">
      <selection activeCell="B75" sqref="B75:C75"/>
      <rowBreaks count="2" manualBreakCount="2">
        <brk id="30" max="4" man="1"/>
        <brk id="31" max="4" man="1"/>
      </rowBreaks>
      <pageMargins left="0.7" right="0.7" top="0.44" bottom="0.2" header="0.25" footer="0.2"/>
      <pageSetup scale="97" fitToHeight="0" orientation="portrait" r:id="rId23"/>
    </customSheetView>
    <customSheetView guid="{14C32814-5A59-4863-9FB1-822FBB75D7D1}" showPageBreaks="1" showGridLines="0" fitToPage="1" printArea="1" hiddenRows="1" view="pageBreakPreview">
      <selection activeCell="B75" sqref="B75:C75"/>
      <rowBreaks count="2" manualBreakCount="2">
        <brk id="30" max="4" man="1"/>
        <brk id="31" max="4" man="1"/>
      </rowBreaks>
      <pageMargins left="0.7" right="0.7" top="0.44" bottom="0.2" header="0.25" footer="0.2"/>
      <pageSetup scale="97" fitToHeight="0" orientation="portrait" r:id="rId24"/>
    </customSheetView>
    <customSheetView guid="{1F125E51-1799-42D0-B41E-DC039BB17D59}" showPageBreaks="1" showGridLines="0" fitToPage="1" printArea="1" hiddenRows="1" view="pageBreakPreview">
      <selection activeCell="C22" sqref="C22"/>
      <rowBreaks count="2" manualBreakCount="2">
        <brk id="30" max="4" man="1"/>
        <brk id="31" max="4" man="1"/>
      </rowBreaks>
      <pageMargins left="0.7" right="0.7" top="0.44" bottom="0.2" header="0.25" footer="0.2"/>
      <pageSetup scale="98" fitToHeight="0" orientation="portrait" r:id="rId25"/>
    </customSheetView>
    <customSheetView guid="{77353208-2D17-4D2E-ADE3-4F168F350B73}" showPageBreaks="1" showGridLines="0" fitToPage="1" printArea="1" hiddenRows="1" view="pageBreakPreview" topLeftCell="A4">
      <selection activeCell="A19" sqref="A19"/>
      <rowBreaks count="2" manualBreakCount="2">
        <brk id="30" max="4" man="1"/>
        <brk id="31" max="4" man="1"/>
      </rowBreaks>
      <pageMargins left="0.7" right="0.7" top="0.44" bottom="0.2" header="0.25" footer="0.2"/>
      <pageSetup scale="98" fitToHeight="0" orientation="portrait" r:id="rId26"/>
    </customSheetView>
    <customSheetView guid="{010B040B-83D1-42E5-9354-A9BE9113BDAC}" showPageBreaks="1" showGridLines="0" fitToPage="1" printArea="1" hiddenRows="1" view="pageBreakPreview" topLeftCell="A16">
      <selection activeCell="A19" sqref="A19"/>
      <rowBreaks count="2" manualBreakCount="2">
        <brk id="30" max="4" man="1"/>
        <brk id="31" max="4" man="1"/>
      </rowBreaks>
      <pageMargins left="0.7" right="0.7" top="0.44" bottom="0.2" header="0.25" footer="0.2"/>
      <pageSetup scale="97" fitToHeight="0" orientation="portrait" r:id="rId27"/>
    </customSheetView>
    <customSheetView guid="{FC200EB0-6614-47DB-96CE-7610471486D9}" showPageBreaks="1" showGridLines="0" fitToPage="1" printArea="1" hiddenRows="1" view="pageBreakPreview" topLeftCell="A13">
      <selection activeCell="A19" sqref="A19"/>
      <rowBreaks count="2" manualBreakCount="2">
        <brk id="30" max="4" man="1"/>
        <brk id="31" max="4" man="1"/>
      </rowBreaks>
      <pageMargins left="0.7" right="0.7" top="0.44" bottom="0.2" header="0.25" footer="0.2"/>
      <pageSetup scale="97" fitToHeight="0" orientation="portrait" r:id="rId28"/>
    </customSheetView>
    <customSheetView guid="{35C772BD-8F05-4A18-BEC8-6AF744E22539}" showPageBreaks="1" showGridLines="0" fitToPage="1" printArea="1" hiddenRows="1" view="pageBreakPreview">
      <selection activeCell="A19" sqref="A19"/>
      <rowBreaks count="2" manualBreakCount="2">
        <brk id="30" max="4" man="1"/>
        <brk id="31" max="4" man="1"/>
      </rowBreaks>
      <pageMargins left="0.7" right="0.7" top="0.44" bottom="0.2" header="0.25" footer="0.2"/>
      <pageSetup scale="97" fitToHeight="0" orientation="portrait" r:id="rId29"/>
    </customSheetView>
    <customSheetView guid="{FADCBE67-C557-4BB1-9129-D4D2EFCC4742}" showPageBreaks="1" showGridLines="0" fitToPage="1" printArea="1" hiddenRows="1" view="pageBreakPreview" topLeftCell="A11">
      <selection activeCell="A19" sqref="A19"/>
      <rowBreaks count="2" manualBreakCount="2">
        <brk id="30" max="4" man="1"/>
        <brk id="31" max="4" man="1"/>
      </rowBreaks>
      <pageMargins left="0.7" right="0.7" top="0.44" bottom="0.2" header="0.25" footer="0.2"/>
      <pageSetup scale="97" fitToHeight="0" orientation="portrait" r:id="rId30"/>
    </customSheetView>
  </customSheetViews>
  <mergeCells count="38">
    <mergeCell ref="A3:E3"/>
    <mergeCell ref="A5:E5"/>
    <mergeCell ref="A8:C8"/>
    <mergeCell ref="B9:C9"/>
    <mergeCell ref="B10:C10"/>
    <mergeCell ref="A36:E36"/>
    <mergeCell ref="B40:C40"/>
    <mergeCell ref="B41:C41"/>
    <mergeCell ref="B42:C42"/>
    <mergeCell ref="B11:C11"/>
    <mergeCell ref="B12:C12"/>
    <mergeCell ref="B15:E15"/>
    <mergeCell ref="B16:E16"/>
    <mergeCell ref="A27:E27"/>
    <mergeCell ref="A34:E34"/>
    <mergeCell ref="B43:C43"/>
    <mergeCell ref="A46:E46"/>
    <mergeCell ref="B71:C71"/>
    <mergeCell ref="B49:C49"/>
    <mergeCell ref="B50:C50"/>
    <mergeCell ref="B51:C51"/>
    <mergeCell ref="B52:C52"/>
    <mergeCell ref="B53:C53"/>
    <mergeCell ref="A64:E64"/>
    <mergeCell ref="B68:C68"/>
    <mergeCell ref="B69:C69"/>
    <mergeCell ref="B70:C70"/>
    <mergeCell ref="B54:C54"/>
    <mergeCell ref="A62:E62"/>
    <mergeCell ref="B48:C48"/>
    <mergeCell ref="B81:C81"/>
    <mergeCell ref="B82:C82"/>
    <mergeCell ref="A74:E74"/>
    <mergeCell ref="B76:C76"/>
    <mergeCell ref="B77:C77"/>
    <mergeCell ref="B78:C78"/>
    <mergeCell ref="B79:C79"/>
    <mergeCell ref="B80:C80"/>
  </mergeCells>
  <conditionalFormatting sqref="B58:B59 A32:A59 C32:E59 B32:B56 A84:A88 C84:E88 B84 B86:B88">
    <cfRule type="expression" dxfId="8" priority="2" stopIfTrue="1">
      <formula>$Z$2&lt;1</formula>
    </cfRule>
  </conditionalFormatting>
  <conditionalFormatting sqref="A60:E83">
    <cfRule type="expression" dxfId="7" priority="1" stopIfTrue="1">
      <formula>$Z$2&lt;2</formula>
    </cfRule>
  </conditionalFormatting>
  <pageMargins left="0.7" right="0.7" top="0.44" bottom="0.2" header="0.25" footer="0.2"/>
  <pageSetup scale="97" fitToHeight="0" orientation="portrait" r:id="rId31"/>
  <rowBreaks count="2" manualBreakCount="2">
    <brk id="30" max="4" man="1"/>
    <brk id="31" max="4" man="1"/>
  </rowBreaks>
  <drawing r:id="rId3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I41"/>
  <sheetViews>
    <sheetView view="pageBreakPreview" zoomScaleNormal="100" zoomScaleSheetLayoutView="100" workbookViewId="0">
      <selection activeCell="A5" sqref="A5:E5"/>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8" width="9.140625" style="25"/>
    <col min="9" max="16384" width="9.140625" style="26"/>
  </cols>
  <sheetData>
    <row r="1" spans="1:9">
      <c r="A1" s="22" t="str">
        <f>Basic!A3&amp;Basic!B3</f>
        <v>Specification No. :CC/NT/W-TW/DOM/A04/25/06315</v>
      </c>
      <c r="B1" s="23"/>
      <c r="C1" s="23"/>
      <c r="D1" s="23"/>
      <c r="E1" s="24" t="str">
        <f>"Attachment-18 "</f>
        <v xml:space="preserve">Attachment-18 </v>
      </c>
    </row>
    <row r="3" spans="1:9" ht="95.25" customHeight="1">
      <c r="A3" s="758" t="str">
        <f>'Attach 3(JV)'!A3</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27"/>
      <c r="G3" s="28"/>
      <c r="H3" s="27"/>
    </row>
    <row r="4" spans="1:9" ht="20.100000000000001" customHeight="1">
      <c r="A4" s="29"/>
      <c r="H4" s="31"/>
      <c r="I4" s="10"/>
    </row>
    <row r="5" spans="1:9" ht="20.100000000000001" customHeight="1">
      <c r="A5" s="759" t="s">
        <v>506</v>
      </c>
      <c r="B5" s="759"/>
      <c r="C5" s="759"/>
      <c r="D5" s="759"/>
      <c r="E5" s="759"/>
      <c r="F5" s="32"/>
      <c r="H5" s="31"/>
      <c r="I5" s="10"/>
    </row>
    <row r="6" spans="1:9" ht="20.100000000000001" customHeight="1">
      <c r="A6" s="33"/>
      <c r="H6" s="31"/>
      <c r="I6" s="10"/>
    </row>
    <row r="7" spans="1:9" ht="20.100000000000001" customHeight="1">
      <c r="A7" s="34" t="str">
        <f>'Attach 3(JV)'!A7</f>
        <v>Bidder’s Name and Address :</v>
      </c>
      <c r="E7" s="14" t="str">
        <f>'Attach 3(JV)'!E7</f>
        <v>To:</v>
      </c>
      <c r="H7" s="31"/>
      <c r="I7" s="10"/>
    </row>
    <row r="8" spans="1:9">
      <c r="A8" s="1386" t="str">
        <f>'Attach 3(JV)'!A8</f>
        <v/>
      </c>
      <c r="B8" s="1386"/>
      <c r="C8" s="1386"/>
      <c r="D8" s="1386"/>
      <c r="E8" s="162" t="str">
        <f>'Attach 3(JV)'!E8</f>
        <v>Contract Services</v>
      </c>
      <c r="H8" s="31"/>
      <c r="I8" s="10"/>
    </row>
    <row r="9" spans="1:9" ht="20.100000000000001" customHeight="1">
      <c r="A9" s="12" t="s">
        <v>356</v>
      </c>
      <c r="B9" s="1399" t="str">
        <f>'Attach 3(JV)'!B9</f>
        <v/>
      </c>
      <c r="C9" s="1399"/>
      <c r="D9" s="1399"/>
      <c r="E9" s="162" t="str">
        <f>'Attach 3(JV)'!E9</f>
        <v>Power Grid Corporation of India Ltd.,</v>
      </c>
      <c r="H9" s="31"/>
      <c r="I9" s="10"/>
    </row>
    <row r="10" spans="1:9" ht="20.100000000000001" customHeight="1">
      <c r="A10" s="12" t="s">
        <v>358</v>
      </c>
      <c r="B10" s="1399" t="str">
        <f>'Attach 3(JV)'!B10</f>
        <v/>
      </c>
      <c r="C10" s="1399"/>
      <c r="D10" s="1399"/>
      <c r="E10" s="162" t="str">
        <f>'Attach 3(JV)'!E10</f>
        <v>"Saudamini", Plot No. 2, Sector 29</v>
      </c>
      <c r="H10" s="31"/>
      <c r="I10" s="10"/>
    </row>
    <row r="11" spans="1:9" ht="20.100000000000001" customHeight="1">
      <c r="B11" s="1399" t="str">
        <f>'Attach 3(JV)'!B11</f>
        <v/>
      </c>
      <c r="C11" s="1399"/>
      <c r="D11" s="1399"/>
      <c r="E11" s="162" t="str">
        <f>'Attach 3(JV)'!E11</f>
        <v>Gurgaon (Haryana) - 122001</v>
      </c>
    </row>
    <row r="12" spans="1:9" ht="18" customHeight="1">
      <c r="A12" s="33"/>
      <c r="B12" s="1399" t="str">
        <f>'Attach 3(JV)'!B12</f>
        <v/>
      </c>
      <c r="C12" s="1399"/>
      <c r="D12" s="1399"/>
      <c r="E12" s="14"/>
    </row>
    <row r="13" spans="1:9" ht="19.5" hidden="1" customHeight="1">
      <c r="A13" s="33"/>
      <c r="B13" s="143"/>
      <c r="C13" s="143"/>
      <c r="D13" s="143"/>
      <c r="E13" s="14"/>
    </row>
    <row r="14" spans="1:9" ht="20.100000000000001" customHeight="1">
      <c r="A14" s="33"/>
      <c r="B14" s="143"/>
      <c r="C14" s="143"/>
      <c r="D14" s="143"/>
      <c r="G14" s="11"/>
    </row>
    <row r="15" spans="1:9" ht="20.100000000000001" customHeight="1">
      <c r="A15" s="30" t="s">
        <v>350</v>
      </c>
    </row>
    <row r="16" spans="1:9" ht="16.5" customHeight="1">
      <c r="A16" s="1308" t="s">
        <v>507</v>
      </c>
      <c r="B16" s="1308"/>
      <c r="C16" s="1308"/>
      <c r="D16" s="1308"/>
      <c r="E16" s="1308"/>
    </row>
    <row r="17" spans="1:8" ht="16.5" customHeight="1">
      <c r="A17" s="1308"/>
      <c r="B17" s="1308"/>
      <c r="C17" s="1308"/>
      <c r="D17" s="1308"/>
      <c r="E17" s="1308"/>
    </row>
    <row r="18" spans="1:8" ht="16.5" customHeight="1">
      <c r="A18" s="1308"/>
      <c r="B18" s="1308"/>
      <c r="C18" s="1308"/>
      <c r="D18" s="1308"/>
      <c r="E18" s="1308"/>
    </row>
    <row r="19" spans="1:8" ht="16.5" customHeight="1">
      <c r="A19" s="1308"/>
      <c r="B19" s="1308"/>
      <c r="C19" s="1308"/>
      <c r="D19" s="1308"/>
      <c r="E19" s="1308"/>
    </row>
    <row r="20" spans="1:8" ht="16.5" customHeight="1">
      <c r="A20" s="1308"/>
      <c r="B20" s="1308"/>
      <c r="C20" s="1308"/>
      <c r="D20" s="1308"/>
      <c r="E20" s="1308"/>
    </row>
    <row r="21" spans="1:8" ht="16.5" customHeight="1">
      <c r="A21" s="1308"/>
      <c r="B21" s="1308"/>
      <c r="C21" s="1308"/>
      <c r="D21" s="1308"/>
      <c r="E21" s="1308"/>
    </row>
    <row r="22" spans="1:8" ht="16.5" customHeight="1">
      <c r="A22" s="1308"/>
      <c r="B22" s="1308"/>
      <c r="C22" s="1308"/>
      <c r="D22" s="1308"/>
      <c r="E22" s="1308"/>
    </row>
    <row r="23" spans="1:8" ht="16.5" customHeight="1">
      <c r="A23" s="1308"/>
      <c r="B23" s="1308"/>
      <c r="C23" s="1308"/>
      <c r="D23" s="1308"/>
      <c r="E23" s="1308"/>
      <c r="F23" s="35"/>
      <c r="G23" s="35"/>
      <c r="H23" s="35"/>
    </row>
    <row r="24" spans="1:8" ht="16.5" customHeight="1">
      <c r="A24" s="1308"/>
      <c r="B24" s="1308"/>
      <c r="C24" s="1308"/>
      <c r="D24" s="1308"/>
      <c r="E24" s="1308"/>
    </row>
    <row r="25" spans="1:8" ht="16.5" customHeight="1">
      <c r="A25" s="1308"/>
      <c r="B25" s="1308"/>
      <c r="C25" s="1308"/>
      <c r="D25" s="1308"/>
      <c r="E25" s="1308"/>
    </row>
    <row r="27" spans="1:8">
      <c r="A27" s="36"/>
    </row>
    <row r="29" spans="1:8">
      <c r="D29" s="38"/>
    </row>
    <row r="30" spans="1:8">
      <c r="A30" s="37" t="s">
        <v>6</v>
      </c>
      <c r="B30" s="77" t="str">
        <f>'Attach 3(JV)'!B24</f>
        <v/>
      </c>
      <c r="C30" s="40"/>
      <c r="D30" s="38" t="s">
        <v>4</v>
      </c>
      <c r="E30" s="272" t="str">
        <f>'Attach 3(JV)'!E24</f>
        <v/>
      </c>
    </row>
    <row r="31" spans="1:8">
      <c r="A31" s="37" t="s">
        <v>7</v>
      </c>
      <c r="B31" s="272" t="str">
        <f>'Attach 3(JV)'!B25</f>
        <v/>
      </c>
      <c r="C31" s="40"/>
      <c r="D31" s="38" t="s">
        <v>5</v>
      </c>
      <c r="E31" s="272" t="str">
        <f>'Attach 3(JV)'!E25</f>
        <v/>
      </c>
    </row>
    <row r="32" spans="1:8">
      <c r="B32" s="40"/>
      <c r="C32" s="40"/>
      <c r="D32" s="38"/>
      <c r="E32" s="40"/>
    </row>
    <row r="34" spans="1:1">
      <c r="A34" s="39"/>
    </row>
    <row r="37" spans="1:1">
      <c r="A37" s="39"/>
    </row>
    <row r="39" spans="1:1">
      <c r="A39" s="39"/>
    </row>
    <row r="41" spans="1:1">
      <c r="A41" s="39"/>
    </row>
  </sheetData>
  <sheetProtection algorithmName="SHA-512" hashValue="2z2056EjJtH+5BDz6ZKpwi+vX/Uuk1ZNyIWYt6Qx5M/T2Id46zdOumEQgxt7IaYwgGJDOy0wU8YYv1k2KiT8zA==" saltValue="Oo4vGEKDzyp7PbvZ+bcqKw==" spinCount="100000" sheet="1" formatColumns="0" formatRows="0" selectLockedCells="1"/>
  <customSheetViews>
    <customSheetView guid="{7518E083-431A-45D0-A3DD-DF0866826B90}" showPageBreaks="1" printArea="1" hiddenRows="1" view="pageBreakPreview">
      <selection activeCell="A5" sqref="A5:E5"/>
      <pageMargins left="0.7" right="0.7" top="0.75" bottom="0.75" header="0.3" footer="0.3"/>
      <pageSetup orientation="portrait" r:id="rId1"/>
    </customSheetView>
    <customSheetView guid="{CD28740F-9825-447C-B887-B18F0232D126}" showPageBreaks="1" printArea="1" hiddenRows="1" view="pageBreakPreview">
      <selection activeCell="A5" sqref="A5:E5"/>
      <pageMargins left="0.7" right="0.7" top="0.75" bottom="0.75" header="0.3" footer="0.3"/>
      <pageSetup orientation="portrait" r:id="rId2"/>
    </customSheetView>
    <customSheetView guid="{012A8702-091E-4FD1-8E26-12B65B8B3B8C}" showPageBreaks="1" printArea="1" hiddenRows="1" view="pageBreakPreview" topLeftCell="A14">
      <selection activeCell="A16" sqref="A16:E25"/>
      <pageMargins left="0.7" right="0.7" top="0.75" bottom="0.75" header="0.3" footer="0.3"/>
      <pageSetup orientation="portrait" r:id="rId3"/>
    </customSheetView>
    <customSheetView guid="{0D490C87-B003-4943-9825-ACE0B8E7CC06}" showPageBreaks="1" printArea="1" hiddenRows="1" view="pageBreakPreview" topLeftCell="A7">
      <selection activeCell="A16" sqref="A16:E25"/>
      <pageMargins left="0.7" right="0.7" top="0.75" bottom="0.75" header="0.3" footer="0.3"/>
      <pageSetup orientation="portrait" r:id="rId4"/>
    </customSheetView>
    <customSheetView guid="{4D67A8FB-66CE-4EFD-8932-C754BE25ED43}" showPageBreaks="1" printArea="1" hiddenRows="1" view="pageBreakPreview">
      <selection activeCell="D2" sqref="D2"/>
      <pageMargins left="0.7" right="0.7" top="0.75" bottom="0.75" header="0.3" footer="0.3"/>
      <pageSetup orientation="portrait" r:id="rId5"/>
    </customSheetView>
    <customSheetView guid="{B07CB001-8FAF-40AD-8AD5-A65A64B33B35}" showPageBreaks="1" printArea="1" hiddenRows="1" view="pageBreakPreview">
      <selection activeCell="A2" sqref="A2"/>
      <pageMargins left="0.7" right="0.7" top="0.75" bottom="0.75" header="0.3" footer="0.3"/>
      <pageSetup orientation="portrait" r:id="rId6"/>
    </customSheetView>
    <customSheetView guid="{8CF338B0-8CA3-4AF4-816D-CB7A6D8E33BC}" showPageBreaks="1" printArea="1" hiddenRows="1" view="pageBreakPreview" topLeftCell="A17">
      <selection activeCell="H6" sqref="H6"/>
      <pageMargins left="0.7" right="0.7" top="0.75" bottom="0.75" header="0.3" footer="0.3"/>
      <pageSetup orientation="portrait" r:id="rId7"/>
    </customSheetView>
    <customSheetView guid="{D05C69EC-C4A6-4AED-AFBA-A3044FD4B3FB}" showPageBreaks="1" printArea="1" hiddenRows="1" view="pageBreakPreview" topLeftCell="A2">
      <selection activeCell="H6" sqref="H6"/>
      <pageMargins left="0.7" right="0.7" top="0.75" bottom="0.75" header="0.3" footer="0.3"/>
      <pageSetup orientation="portrait" r:id="rId8"/>
    </customSheetView>
    <customSheetView guid="{BE615921-12B2-47E1-81BB-292B559B4C46}" showPageBreaks="1" printArea="1" hiddenRows="1" view="pageBreakPreview" topLeftCell="A5">
      <selection activeCell="A16" sqref="A16:E25"/>
      <pageMargins left="0.7" right="0.7" top="0.75" bottom="0.75" header="0.3" footer="0.3"/>
      <pageSetup orientation="portrait" r:id="rId9"/>
    </customSheetView>
    <customSheetView guid="{13A93EBF-985A-49FD-9FE0-DC75D238EC8C}" showPageBreaks="1" printArea="1" hiddenRows="1" view="pageBreakPreview">
      <selection activeCell="A16" sqref="A16:E25"/>
      <pageMargins left="0.7" right="0.7" top="0.75" bottom="0.75" header="0.3" footer="0.3"/>
      <pageSetup orientation="portrait" r:id="rId10"/>
    </customSheetView>
    <customSheetView guid="{1E2D7167-D6B7-4690-9A83-BF768C4223A4}" showPageBreaks="1" printArea="1" hiddenRows="1" view="pageBreakPreview" topLeftCell="A14">
      <selection activeCell="E11" sqref="E11"/>
      <pageMargins left="0.7" right="0.7" top="0.75" bottom="0.75" header="0.3" footer="0.3"/>
      <pageSetup orientation="portrait" r:id="rId11"/>
    </customSheetView>
    <customSheetView guid="{7A88FC7A-7690-48AB-B789-172043AFADC8}" showPageBreaks="1" printArea="1" hiddenRows="1" view="pageBreakPreview">
      <selection activeCell="E6" sqref="E6"/>
      <pageMargins left="0.7" right="0.7" top="0.75" bottom="0.75" header="0.3" footer="0.3"/>
      <pageSetup orientation="portrait" r:id="rId12"/>
    </customSheetView>
    <customSheetView guid="{CB7CD015-9A92-451A-BEF4-2BC98E3768DD}" showPageBreaks="1" printArea="1" hiddenRows="1" view="pageBreakPreview" topLeftCell="A5">
      <selection activeCell="A16" sqref="A16:E25"/>
      <pageMargins left="0.7" right="0.7" top="0.75" bottom="0.75" header="0.3" footer="0.3"/>
      <pageSetup orientation="portrait" r:id="rId13"/>
    </customSheetView>
    <customSheetView guid="{44C1C443-3199-4288-884A-D16AF7B2CD69}" showPageBreaks="1" printArea="1" hiddenRows="1" view="pageBreakPreview" topLeftCell="A5">
      <selection activeCell="A16" sqref="A16:E25"/>
      <pageMargins left="0.7" right="0.7" top="0.75" bottom="0.75" header="0.3" footer="0.3"/>
      <pageSetup orientation="portrait" r:id="rId14"/>
    </customSheetView>
    <customSheetView guid="{82C64B11-1F50-45B5-B7BB-9F1DC733C833}" showPageBreaks="1" printArea="1" hiddenRows="1" view="pageBreakPreview" topLeftCell="A2">
      <selection activeCell="B75" sqref="B75:C75"/>
      <pageMargins left="0.7" right="0.7" top="0.75" bottom="0.75" header="0.3" footer="0.3"/>
      <pageSetup orientation="portrait" r:id="rId15"/>
    </customSheetView>
    <customSheetView guid="{CFBF18EC-8277-4311-991B-395AF21BB33B}" showPageBreaks="1" printArea="1" hiddenRows="1" view="pageBreakPreview" topLeftCell="A14">
      <selection activeCell="E11" sqref="E11"/>
      <pageMargins left="0.7" right="0.7" top="0.75" bottom="0.75" header="0.3" footer="0.3"/>
      <pageSetup orientation="portrait" r:id="rId16"/>
    </customSheetView>
    <customSheetView guid="{AA750348-930C-43DE-ADD0-8D60980F5013}" showPageBreaks="1" printArea="1" hiddenRows="1" view="pageBreakPreview" topLeftCell="A14">
      <selection activeCell="E11" sqref="E11"/>
      <pageMargins left="0.7" right="0.7" top="0.75" bottom="0.75" header="0.3" footer="0.3"/>
      <pageSetup orientation="portrait" r:id="rId17"/>
    </customSheetView>
    <customSheetView guid="{14C32814-5A59-4863-9FB1-822FBB75D7D1}" showPageBreaks="1" printArea="1" hiddenRows="1" view="pageBreakPreview">
      <selection activeCell="A16" sqref="A16:E25"/>
      <pageMargins left="0.7" right="0.7" top="0.75" bottom="0.75" header="0.3" footer="0.3"/>
      <pageSetup orientation="portrait" r:id="rId18"/>
    </customSheetView>
    <customSheetView guid="{1F125E51-1799-42D0-B41E-DC039BB17D59}" showPageBreaks="1" printArea="1" hiddenRows="1" view="pageBreakPreview">
      <selection activeCell="H6" sqref="H6"/>
      <pageMargins left="0.7" right="0.7" top="0.75" bottom="0.75" header="0.3" footer="0.3"/>
      <pageSetup orientation="portrait" r:id="rId19"/>
    </customSheetView>
    <customSheetView guid="{77353208-2D17-4D2E-ADE3-4F168F350B73}" showPageBreaks="1" printArea="1" hiddenRows="1" view="pageBreakPreview">
      <selection activeCell="A2" sqref="A2"/>
      <pageMargins left="0.7" right="0.7" top="0.75" bottom="0.75" header="0.3" footer="0.3"/>
      <pageSetup orientation="portrait" r:id="rId20"/>
    </customSheetView>
    <customSheetView guid="{010B040B-83D1-42E5-9354-A9BE9113BDAC}" showPageBreaks="1" printArea="1" hiddenRows="1" view="pageBreakPreview" topLeftCell="A14">
      <selection activeCell="A16" sqref="A16:E25"/>
      <pageMargins left="0.7" right="0.7" top="0.75" bottom="0.75" header="0.3" footer="0.3"/>
      <pageSetup orientation="portrait" r:id="rId21"/>
    </customSheetView>
    <customSheetView guid="{FC200EB0-6614-47DB-96CE-7610471486D9}" showPageBreaks="1" printArea="1" hiddenRows="1" view="pageBreakPreview">
      <selection activeCell="A16" sqref="A16:E25"/>
      <pageMargins left="0.7" right="0.7" top="0.75" bottom="0.75" header="0.3" footer="0.3"/>
      <pageSetup orientation="portrait" r:id="rId22"/>
    </customSheetView>
    <customSheetView guid="{35C772BD-8F05-4A18-BEC8-6AF744E22539}" showPageBreaks="1" printArea="1" hiddenRows="1" view="pageBreakPreview">
      <selection activeCell="A16" sqref="A16:E25"/>
      <pageMargins left="0.7" right="0.7" top="0.75" bottom="0.75" header="0.3" footer="0.3"/>
      <pageSetup orientation="portrait" r:id="rId23"/>
    </customSheetView>
    <customSheetView guid="{FADCBE67-C557-4BB1-9129-D4D2EFCC4742}" showPageBreaks="1" printArea="1" hiddenRows="1" view="pageBreakPreview">
      <selection activeCell="A5" sqref="A5:E5"/>
      <pageMargins left="0.7" right="0.7" top="0.75" bottom="0.75" header="0.3" footer="0.3"/>
      <pageSetup orientation="portrait" r:id="rId24"/>
    </customSheetView>
  </customSheetViews>
  <mergeCells count="8">
    <mergeCell ref="B12:D12"/>
    <mergeCell ref="A16:E25"/>
    <mergeCell ref="A3:E3"/>
    <mergeCell ref="A5:E5"/>
    <mergeCell ref="A8:D8"/>
    <mergeCell ref="B9:D9"/>
    <mergeCell ref="B10:D10"/>
    <mergeCell ref="B11:D11"/>
  </mergeCells>
  <pageMargins left="0.7" right="0.7" top="0.75" bottom="0.75" header="0.3" footer="0.3"/>
  <pageSetup orientation="portrait" r:id="rId25"/>
  <drawing r:id="rId2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dimension ref="A1:I45"/>
  <sheetViews>
    <sheetView showGridLines="0" view="pageBreakPreview" topLeftCell="A27" zoomScale="130" zoomScaleNormal="100" zoomScaleSheetLayoutView="130" workbookViewId="0">
      <selection activeCell="B33" sqref="B33"/>
    </sheetView>
  </sheetViews>
  <sheetFormatPr defaultColWidth="9.140625" defaultRowHeight="16.5"/>
  <cols>
    <col min="1" max="1" width="13.28515625" style="30" customWidth="1"/>
    <col min="2" max="2" width="20.5703125" style="30" customWidth="1"/>
    <col min="3" max="3" width="11" style="30" customWidth="1"/>
    <col min="4" max="4" width="15.140625" style="30" customWidth="1"/>
    <col min="5" max="5" width="37.85546875" style="30" customWidth="1"/>
    <col min="6" max="8" width="9.140625" style="25"/>
    <col min="9" max="16384" width="9.140625" style="26"/>
  </cols>
  <sheetData>
    <row r="1" spans="1:9">
      <c r="A1" s="22" t="str">
        <f>Basic!A3&amp;Basic!B3</f>
        <v>Specification No. :CC/NT/W-TW/DOM/A04/25/06315</v>
      </c>
      <c r="B1" s="23"/>
      <c r="C1" s="23"/>
      <c r="D1" s="23"/>
      <c r="E1" s="24" t="str">
        <f>"Attachment-20 "</f>
        <v xml:space="preserve">Attachment-20 </v>
      </c>
    </row>
    <row r="3" spans="1:9" ht="90" customHeight="1">
      <c r="A3" s="758" t="str">
        <f>'Attach 3(JV)'!A3</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27"/>
      <c r="G3" s="28"/>
      <c r="H3" s="27"/>
    </row>
    <row r="4" spans="1:9" ht="20.100000000000001" customHeight="1">
      <c r="A4" s="29"/>
      <c r="H4" s="31"/>
      <c r="I4" s="10"/>
    </row>
    <row r="5" spans="1:9" ht="20.100000000000001" customHeight="1">
      <c r="A5" s="759" t="s">
        <v>525</v>
      </c>
      <c r="B5" s="759"/>
      <c r="C5" s="759"/>
      <c r="D5" s="759"/>
      <c r="E5" s="759"/>
      <c r="F5" s="32"/>
      <c r="H5" s="31"/>
      <c r="I5" s="10"/>
    </row>
    <row r="6" spans="1:9" ht="20.100000000000001" customHeight="1">
      <c r="A6" s="33"/>
      <c r="H6" s="31"/>
      <c r="I6" s="10"/>
    </row>
    <row r="7" spans="1:9" ht="20.100000000000001" customHeight="1">
      <c r="A7" s="34" t="str">
        <f>'Attach 3(JV)'!A7</f>
        <v>Bidder’s Name and Address :</v>
      </c>
      <c r="E7" s="14" t="str">
        <f>'Attach 3(JV)'!E7</f>
        <v>To:</v>
      </c>
      <c r="H7" s="31"/>
      <c r="I7" s="10"/>
    </row>
    <row r="8" spans="1:9" ht="35.25" customHeight="1">
      <c r="A8" s="1386" t="str">
        <f>'Attach 3(JV)'!A8</f>
        <v/>
      </c>
      <c r="B8" s="1386"/>
      <c r="C8" s="1386"/>
      <c r="D8" s="1386"/>
      <c r="E8" s="162" t="str">
        <f>'Attach 3(JV)'!E8</f>
        <v>Contract Services</v>
      </c>
      <c r="H8" s="31"/>
      <c r="I8" s="10"/>
    </row>
    <row r="9" spans="1:9" ht="20.100000000000001" customHeight="1">
      <c r="A9" s="12" t="s">
        <v>356</v>
      </c>
      <c r="B9" s="1399" t="str">
        <f>'Attach 3(JV)'!B9</f>
        <v/>
      </c>
      <c r="C9" s="1399"/>
      <c r="D9" s="1399"/>
      <c r="E9" s="162" t="str">
        <f>'Attach 3(JV)'!E9</f>
        <v>Power Grid Corporation of India Ltd.,</v>
      </c>
      <c r="H9" s="31"/>
      <c r="I9" s="10"/>
    </row>
    <row r="10" spans="1:9" ht="20.100000000000001" customHeight="1">
      <c r="A10" s="12" t="s">
        <v>358</v>
      </c>
      <c r="B10" s="1399" t="str">
        <f>'Attach 3(JV)'!B10</f>
        <v/>
      </c>
      <c r="C10" s="1399"/>
      <c r="D10" s="1399"/>
      <c r="E10" s="162" t="str">
        <f>'Attach 3(JV)'!E10</f>
        <v>"Saudamini", Plot No. 2, Sector 29</v>
      </c>
      <c r="H10" s="31"/>
      <c r="I10" s="10"/>
    </row>
    <row r="11" spans="1:9" ht="20.100000000000001" customHeight="1">
      <c r="B11" s="1399" t="str">
        <f>'Attach 3(JV)'!B11</f>
        <v/>
      </c>
      <c r="C11" s="1399"/>
      <c r="D11" s="1399"/>
      <c r="E11" s="162" t="str">
        <f>'Attach 3(JV)'!E11</f>
        <v>Gurgaon (Haryana) - 122001</v>
      </c>
    </row>
    <row r="12" spans="1:9" ht="18" customHeight="1">
      <c r="A12" s="33"/>
      <c r="B12" s="1399" t="str">
        <f>'Attach 3(JV)'!B12</f>
        <v/>
      </c>
      <c r="C12" s="1399"/>
      <c r="D12" s="1399"/>
      <c r="E12" s="14"/>
    </row>
    <row r="13" spans="1:9" ht="19.5" hidden="1" customHeight="1">
      <c r="A13" s="33"/>
      <c r="B13" s="143"/>
      <c r="C13" s="143"/>
      <c r="D13" s="143"/>
      <c r="E13" s="14"/>
    </row>
    <row r="14" spans="1:9" ht="20.100000000000001" customHeight="1">
      <c r="A14" s="33"/>
      <c r="B14" s="143"/>
      <c r="C14" s="143"/>
      <c r="D14" s="143"/>
      <c r="G14" s="11"/>
    </row>
    <row r="15" spans="1:9" ht="20.100000000000001" customHeight="1">
      <c r="A15" s="30" t="s">
        <v>350</v>
      </c>
    </row>
    <row r="16" spans="1:9" ht="299.25" customHeight="1">
      <c r="A16" s="1345" t="s">
        <v>527</v>
      </c>
      <c r="B16" s="1345"/>
      <c r="C16" s="1345"/>
      <c r="D16" s="1345"/>
      <c r="E16" s="1345"/>
    </row>
    <row r="17" spans="1:8" ht="43.5" customHeight="1">
      <c r="A17" s="751" t="s">
        <v>679</v>
      </c>
      <c r="B17" s="751"/>
      <c r="C17" s="751"/>
      <c r="D17" s="751"/>
      <c r="E17" s="751"/>
    </row>
    <row r="18" spans="1:8" ht="50.25" customHeight="1">
      <c r="A18" s="95"/>
      <c r="B18" s="1404" t="s">
        <v>528</v>
      </c>
      <c r="C18" s="1405"/>
      <c r="D18" s="1405"/>
      <c r="E18" s="95"/>
    </row>
    <row r="19" spans="1:8">
      <c r="A19" s="1403" t="s">
        <v>529</v>
      </c>
      <c r="B19" s="1403"/>
      <c r="C19" s="1403"/>
      <c r="D19" s="1403"/>
      <c r="E19" s="1403"/>
    </row>
    <row r="20" spans="1:8" ht="56.25" customHeight="1">
      <c r="A20" s="1403" t="s">
        <v>581</v>
      </c>
      <c r="B20" s="1403"/>
      <c r="C20" s="1403"/>
      <c r="D20" s="1403"/>
      <c r="E20" s="1403"/>
    </row>
    <row r="21" spans="1:8" ht="22.5" customHeight="1">
      <c r="A21" s="363" t="s">
        <v>530</v>
      </c>
      <c r="B21" s="363" t="s">
        <v>531</v>
      </c>
      <c r="C21" s="1402" t="s">
        <v>532</v>
      </c>
      <c r="D21" s="1402"/>
      <c r="E21" s="1402"/>
    </row>
    <row r="22" spans="1:8">
      <c r="A22" s="97"/>
      <c r="B22" s="97"/>
      <c r="C22" s="1250"/>
      <c r="D22" s="1343"/>
      <c r="E22" s="1251"/>
    </row>
    <row r="23" spans="1:8">
      <c r="A23" s="97"/>
      <c r="B23" s="97"/>
      <c r="C23" s="1250"/>
      <c r="D23" s="1343"/>
      <c r="E23" s="1251"/>
    </row>
    <row r="24" spans="1:8">
      <c r="A24" s="97"/>
      <c r="B24" s="97"/>
      <c r="C24" s="1250"/>
      <c r="D24" s="1343"/>
      <c r="E24" s="1251"/>
      <c r="F24" s="35"/>
      <c r="G24" s="35"/>
      <c r="H24" s="35"/>
    </row>
    <row r="25" spans="1:8">
      <c r="A25" s="97"/>
      <c r="B25" s="97"/>
      <c r="C25" s="1250"/>
      <c r="D25" s="1343"/>
      <c r="E25" s="1251"/>
    </row>
    <row r="26" spans="1:8">
      <c r="A26" s="95"/>
      <c r="B26" s="95"/>
      <c r="C26" s="1250"/>
      <c r="D26" s="1343"/>
      <c r="E26" s="1251"/>
    </row>
    <row r="27" spans="1:8" ht="58.5" customHeight="1">
      <c r="A27" s="750" t="s">
        <v>533</v>
      </c>
      <c r="B27" s="750"/>
      <c r="C27" s="750"/>
      <c r="D27" s="750"/>
      <c r="E27" s="750"/>
    </row>
    <row r="28" spans="1:8" ht="81" customHeight="1">
      <c r="A28" s="364" t="s">
        <v>530</v>
      </c>
      <c r="B28" s="365" t="s">
        <v>534</v>
      </c>
      <c r="C28" s="1401" t="s">
        <v>535</v>
      </c>
      <c r="D28" s="1401"/>
      <c r="E28" s="365" t="s">
        <v>536</v>
      </c>
    </row>
    <row r="29" spans="1:8" ht="20.25" customHeight="1">
      <c r="A29" s="95"/>
      <c r="B29" s="95"/>
      <c r="C29" s="1250"/>
      <c r="D29" s="1251"/>
      <c r="E29" s="95"/>
    </row>
    <row r="30" spans="1:8" ht="54" customHeight="1">
      <c r="A30" s="750" t="s">
        <v>680</v>
      </c>
      <c r="B30" s="750"/>
      <c r="C30" s="750"/>
      <c r="D30" s="750"/>
      <c r="E30" s="750"/>
    </row>
    <row r="31" spans="1:8" ht="147" customHeight="1">
      <c r="A31" s="751" t="s">
        <v>713</v>
      </c>
      <c r="B31" s="751"/>
      <c r="C31" s="751"/>
      <c r="D31" s="751"/>
      <c r="E31" s="751"/>
    </row>
    <row r="32" spans="1:8">
      <c r="D32" s="38"/>
    </row>
    <row r="33" spans="1:5" ht="25.5" customHeight="1">
      <c r="A33" s="37" t="s">
        <v>6</v>
      </c>
      <c r="B33" s="565" t="str">
        <f>'Attach 3(JV)'!B24</f>
        <v/>
      </c>
      <c r="C33" s="40"/>
      <c r="D33" s="38" t="s">
        <v>4</v>
      </c>
      <c r="E33" s="95" t="str">
        <f>'Attach 3(JV)'!E24</f>
        <v/>
      </c>
    </row>
    <row r="34" spans="1:5" ht="27" customHeight="1">
      <c r="A34" s="37" t="s">
        <v>7</v>
      </c>
      <c r="B34" s="95" t="str">
        <f>'Attach 3(JV)'!B25</f>
        <v/>
      </c>
      <c r="C34" s="40"/>
      <c r="D34" s="38" t="s">
        <v>5</v>
      </c>
      <c r="E34" s="95" t="str">
        <f>'Attach 3(JV)'!E25</f>
        <v/>
      </c>
    </row>
    <row r="35" spans="1:5">
      <c r="A35" s="37"/>
      <c r="B35" s="272"/>
      <c r="C35" s="40"/>
      <c r="D35" s="38"/>
      <c r="E35" s="272"/>
    </row>
    <row r="36" spans="1:5" ht="63" customHeight="1">
      <c r="A36" s="1385" t="s">
        <v>526</v>
      </c>
      <c r="B36" s="1385"/>
      <c r="C36" s="1385"/>
      <c r="D36" s="1385"/>
      <c r="E36" s="1385"/>
    </row>
    <row r="37" spans="1:5" ht="44.25" customHeight="1">
      <c r="A37" s="1400" t="s">
        <v>557</v>
      </c>
      <c r="B37" s="1400"/>
      <c r="C37" s="1400"/>
      <c r="D37" s="1400"/>
      <c r="E37" s="1400"/>
    </row>
    <row r="38" spans="1:5">
      <c r="A38" s="39"/>
    </row>
    <row r="41" spans="1:5">
      <c r="A41" s="39"/>
    </row>
    <row r="43" spans="1:5">
      <c r="A43" s="39"/>
    </row>
    <row r="45" spans="1:5">
      <c r="A45" s="39"/>
    </row>
  </sheetData>
  <customSheetViews>
    <customSheetView guid="{7518E083-431A-45D0-A3DD-DF0866826B90}" scale="130" showPageBreaks="1" showGridLines="0" printArea="1" hiddenRows="1" state="hidden" view="pageBreakPreview" topLeftCell="A27">
      <selection activeCell="B33" sqref="B33"/>
      <pageMargins left="0.7" right="0.7" top="0.75" bottom="0.75" header="0.3" footer="0.3"/>
      <pageSetup paperSize="9" orientation="portrait" r:id="rId1"/>
    </customSheetView>
    <customSheetView guid="{CD28740F-9825-447C-B887-B18F0232D126}" scale="110" showPageBreaks="1" showGridLines="0" printArea="1" hiddenRows="1" view="pageBreakPreview" topLeftCell="A9">
      <selection activeCell="A18" sqref="A18"/>
      <pageMargins left="0.7" right="0.7" top="0.75" bottom="0.75" header="0.3" footer="0.3"/>
      <pageSetup paperSize="9" orientation="portrait" r:id="rId2"/>
    </customSheetView>
    <customSheetView guid="{012A8702-091E-4FD1-8E26-12B65B8B3B8C}" showPageBreaks="1" showGridLines="0" printArea="1" hiddenRows="1" view="pageBreakPreview">
      <selection activeCell="A18" sqref="A18"/>
      <rowBreaks count="1" manualBreakCount="1">
        <brk id="19" max="4" man="1"/>
      </rowBreaks>
      <colBreaks count="1" manualBreakCount="1">
        <brk id="5" max="1048575" man="1"/>
      </colBreaks>
      <pageMargins left="0.7" right="0.7" top="0.75" bottom="0.75" header="0.3" footer="0.3"/>
      <pageSetup paperSize="9" scale="98" orientation="portrait" r:id="rId3"/>
    </customSheetView>
    <customSheetView guid="{0D490C87-B003-4943-9825-ACE0B8E7CC06}" showPageBreaks="1" showGridLines="0" printArea="1" hiddenRows="1" view="pageBreakPreview" topLeftCell="A11">
      <selection activeCell="A18" sqref="A18"/>
      <rowBreaks count="3" manualBreakCount="3">
        <brk id="18" max="4" man="1"/>
        <brk id="19" max="4" man="1"/>
        <brk id="35" max="4" man="1"/>
      </rowBreaks>
      <colBreaks count="1" manualBreakCount="1">
        <brk id="5" max="1048575" man="1"/>
      </colBreaks>
      <pageMargins left="0.7" right="0.7" top="0.75" bottom="0.75" header="0.3" footer="0.3"/>
      <pageSetup paperSize="9" scale="98" orientation="portrait" r:id="rId4"/>
    </customSheetView>
    <customSheetView guid="{4D67A8FB-66CE-4EFD-8932-C754BE25ED43}" showPageBreaks="1" showGridLines="0" printArea="1" hiddenRows="1" view="pageBreakPreview" topLeftCell="A30">
      <selection activeCell="A18" sqref="A18"/>
      <rowBreaks count="2" manualBreakCount="2">
        <brk id="19" max="4" man="1"/>
        <brk id="36" max="4" man="1"/>
      </rowBreaks>
      <colBreaks count="1" manualBreakCount="1">
        <brk id="5" max="1048575" man="1"/>
      </colBreaks>
      <pageMargins left="0.7" right="0.7" top="0.75" bottom="0.75" header="0.3" footer="0.3"/>
      <pageSetup paperSize="9" scale="98" orientation="portrait" r:id="rId5"/>
    </customSheetView>
    <customSheetView guid="{B07CB001-8FAF-40AD-8AD5-A65A64B33B35}" showPageBreaks="1" showGridLines="0" printArea="1" hiddenRows="1" view="pageBreakPreview" topLeftCell="A29">
      <selection activeCell="B36" sqref="B36"/>
      <rowBreaks count="3" manualBreakCount="3">
        <brk id="18" max="4" man="1"/>
        <brk id="19" max="4" man="1"/>
        <brk id="35" max="4" man="1"/>
      </rowBreaks>
      <colBreaks count="1" manualBreakCount="1">
        <brk id="5" max="1048575" man="1"/>
      </colBreaks>
      <pageMargins left="0.7" right="0.7" top="0.75" bottom="0.75" header="0.3" footer="0.3"/>
      <pageSetup paperSize="9" scale="98" orientation="portrait" r:id="rId6"/>
    </customSheetView>
    <customSheetView guid="{8CF338B0-8CA3-4AF4-816D-CB7A6D8E33BC}" showPageBreaks="1" showGridLines="0" printArea="1" hiddenRows="1" view="pageBreakPreview" topLeftCell="A38">
      <selection activeCell="B36" sqref="B36"/>
      <rowBreaks count="3" manualBreakCount="3">
        <brk id="18" max="4" man="1"/>
        <brk id="19" max="4" man="1"/>
        <brk id="35" max="4" man="1"/>
      </rowBreaks>
      <colBreaks count="1" manualBreakCount="1">
        <brk id="5" max="1048575" man="1"/>
      </colBreaks>
      <pageMargins left="0.7" right="0.7" top="0.75" bottom="0.75" header="0.3" footer="0.3"/>
      <pageSetup paperSize="9" scale="98" orientation="portrait" r:id="rId7"/>
    </customSheetView>
    <customSheetView guid="{D05C69EC-C4A6-4AED-AFBA-A3044FD4B3FB}" showPageBreaks="1" showGridLines="0" printArea="1" hiddenRows="1" view="pageBreakPreview">
      <selection activeCell="A18" sqref="A18"/>
      <rowBreaks count="2" manualBreakCount="2">
        <brk id="19" max="4" man="1"/>
        <brk id="34" max="4" man="1"/>
      </rowBreaks>
      <colBreaks count="1" manualBreakCount="1">
        <brk id="5" max="1048575" man="1"/>
      </colBreaks>
      <pageMargins left="0.7" right="0.7" top="0.75" bottom="0.75" header="0.3" footer="0.3"/>
      <pageSetup paperSize="9" scale="98" orientation="portrait" r:id="rId8"/>
    </customSheetView>
    <customSheetView guid="{BE615921-12B2-47E1-81BB-292B559B4C46}" showPageBreaks="1" showGridLines="0" printArea="1" hiddenRows="1" state="hidden" view="pageBreakPreview" topLeftCell="A34">
      <selection activeCell="F45" sqref="F45"/>
      <rowBreaks count="2" manualBreakCount="2">
        <brk id="19" max="4" man="1"/>
        <brk id="34" max="4" man="1"/>
      </rowBreaks>
      <colBreaks count="1" manualBreakCount="1">
        <brk id="5" max="1048575" man="1"/>
      </colBreaks>
      <pageMargins left="0.7" right="0.7" top="0.75" bottom="0.75" header="0.3" footer="0.3"/>
      <pageSetup paperSize="9" scale="98" orientation="portrait" r:id="rId9"/>
    </customSheetView>
    <customSheetView guid="{13A93EBF-985A-49FD-9FE0-DC75D238EC8C}" scale="120" showPageBreaks="1" showGridLines="0" printArea="1" hiddenRows="1" view="pageBreakPreview" topLeftCell="A9">
      <selection activeCell="A18" sqref="A18"/>
      <rowBreaks count="2" manualBreakCount="2">
        <brk id="19" max="4" man="1"/>
        <brk id="34" max="4" man="1"/>
      </rowBreaks>
      <colBreaks count="1" manualBreakCount="1">
        <brk id="5" max="1048575" man="1"/>
      </colBreaks>
      <pageMargins left="0.7" right="0.7" top="0.75" bottom="0.75" header="0.3" footer="0.3"/>
      <pageSetup paperSize="9" scale="98" orientation="portrait" r:id="rId10"/>
    </customSheetView>
    <customSheetView guid="{1E2D7167-D6B7-4690-9A83-BF768C4223A4}" scale="90" showPageBreaks="1" showGridLines="0" printArea="1" hiddenRows="1" view="pageBreakPreview" topLeftCell="A32">
      <selection activeCell="A34" sqref="A34:E34"/>
      <colBreaks count="1" manualBreakCount="1">
        <brk id="5" max="1048575" man="1"/>
      </colBreaks>
      <pageMargins left="0.7" right="0.7" top="0.75" bottom="0.75" header="0.3" footer="0.3"/>
      <pageSetup paperSize="9" scale="98" orientation="portrait" r:id="rId11"/>
    </customSheetView>
    <customSheetView guid="{7A88FC7A-7690-48AB-B789-172043AFADC8}" scale="90" showPageBreaks="1" printArea="1" hiddenRows="1" view="pageBreakPreview" topLeftCell="A20">
      <selection activeCell="I28" sqref="I28"/>
      <colBreaks count="1" manualBreakCount="1">
        <brk id="5" max="1048575" man="1"/>
      </colBreaks>
      <pageMargins left="0.7" right="0.7" top="0.75" bottom="0.75" header="0.3" footer="0.3"/>
      <pageSetup paperSize="9" scale="98" orientation="portrait" r:id="rId12"/>
    </customSheetView>
    <customSheetView guid="{CFBF18EC-8277-4311-991B-395AF21BB33B}" scale="90" showPageBreaks="1" showGridLines="0" printArea="1" hiddenRows="1" view="pageBreakPreview" topLeftCell="A32">
      <selection activeCell="A34" sqref="A34:E34"/>
      <colBreaks count="1" manualBreakCount="1">
        <brk id="5" max="1048575" man="1"/>
      </colBreaks>
      <pageMargins left="0.7" right="0.7" top="0.75" bottom="0.75" header="0.3" footer="0.3"/>
      <pageSetup paperSize="9" scale="98" orientation="portrait" r:id="rId13"/>
    </customSheetView>
    <customSheetView guid="{AA750348-930C-43DE-ADD0-8D60980F5013}" scale="90" showPageBreaks="1" showGridLines="0" printArea="1" hiddenRows="1" view="pageBreakPreview" topLeftCell="A32">
      <selection activeCell="A34" sqref="A34:E34"/>
      <colBreaks count="1" manualBreakCount="1">
        <brk id="5" max="1048575" man="1"/>
      </colBreaks>
      <pageMargins left="0.7" right="0.7" top="0.75" bottom="0.75" header="0.3" footer="0.3"/>
      <pageSetup paperSize="9" scale="98" orientation="portrait" r:id="rId14"/>
    </customSheetView>
    <customSheetView guid="{14C32814-5A59-4863-9FB1-822FBB75D7D1}" scale="120" showPageBreaks="1" showGridLines="0" printArea="1" hiddenRows="1" view="pageBreakPreview" topLeftCell="A9">
      <selection activeCell="A18" sqref="A18"/>
      <rowBreaks count="1" manualBreakCount="1">
        <brk id="20" max="4" man="1"/>
      </rowBreaks>
      <colBreaks count="1" manualBreakCount="1">
        <brk id="5" max="1048575" man="1"/>
      </colBreaks>
      <pageMargins left="0.7" right="0.7" top="0.75" bottom="0.75" header="0.3" footer="0.3"/>
      <pageSetup paperSize="9" scale="98" orientation="portrait" r:id="rId15"/>
    </customSheetView>
    <customSheetView guid="{1F125E51-1799-42D0-B41E-DC039BB17D59}" showPageBreaks="1" showGridLines="0" printArea="1" hiddenRows="1" view="pageBreakPreview">
      <selection activeCell="B36" sqref="B36"/>
      <rowBreaks count="3" manualBreakCount="3">
        <brk id="18" max="4" man="1"/>
        <brk id="19" max="4" man="1"/>
        <brk id="34" max="4" man="1"/>
      </rowBreaks>
      <colBreaks count="1" manualBreakCount="1">
        <brk id="5" max="1048575" man="1"/>
      </colBreaks>
      <pageMargins left="0.7" right="0.7" top="0.75" bottom="0.75" header="0.3" footer="0.3"/>
      <pageSetup paperSize="9" scale="98" orientation="portrait" r:id="rId16"/>
    </customSheetView>
    <customSheetView guid="{77353208-2D17-4D2E-ADE3-4F168F350B73}" showPageBreaks="1" showGridLines="0" printArea="1" hiddenRows="1" view="pageBreakPreview" topLeftCell="A29">
      <selection activeCell="B36" sqref="B36"/>
      <rowBreaks count="3" manualBreakCount="3">
        <brk id="18" max="4" man="1"/>
        <brk id="19" max="4" man="1"/>
        <brk id="34" max="4" man="1"/>
      </rowBreaks>
      <colBreaks count="1" manualBreakCount="1">
        <brk id="5" max="1048575" man="1"/>
      </colBreaks>
      <pageMargins left="0.7" right="0.7" top="0.75" bottom="0.75" header="0.3" footer="0.3"/>
      <pageSetup paperSize="9" scale="98" orientation="portrait" r:id="rId17"/>
    </customSheetView>
    <customSheetView guid="{010B040B-83D1-42E5-9354-A9BE9113BDAC}" showPageBreaks="1" showGridLines="0" printArea="1" hiddenRows="1" view="pageBreakPreview">
      <selection activeCell="A18" sqref="A18"/>
      <rowBreaks count="1" manualBreakCount="1">
        <brk id="19" max="4" man="1"/>
      </rowBreaks>
      <colBreaks count="1" manualBreakCount="1">
        <brk id="5" max="1048575" man="1"/>
      </colBreaks>
      <pageMargins left="0.7" right="0.7" top="0.75" bottom="0.75" header="0.3" footer="0.3"/>
      <pageSetup paperSize="9" scale="98" orientation="portrait" r:id="rId18"/>
    </customSheetView>
    <customSheetView guid="{FC200EB0-6614-47DB-96CE-7610471486D9}" scale="110" showPageBreaks="1" showGridLines="0" printArea="1" hiddenRows="1" view="pageBreakPreview">
      <selection activeCell="A18" sqref="A18"/>
      <pageMargins left="0.7" right="0.7" top="0.75" bottom="0.75" header="0.3" footer="0.3"/>
      <pageSetup paperSize="9" orientation="portrait" r:id="rId19"/>
    </customSheetView>
    <customSheetView guid="{35C772BD-8F05-4A18-BEC8-6AF744E22539}" scale="110" showPageBreaks="1" showGridLines="0" printArea="1" hiddenRows="1" view="pageBreakPreview" topLeftCell="A17">
      <selection activeCell="B22" sqref="B22"/>
      <pageMargins left="0.7" right="0.7" top="0.75" bottom="0.75" header="0.3" footer="0.3"/>
      <pageSetup paperSize="9" orientation="portrait" r:id="rId20"/>
    </customSheetView>
    <customSheetView guid="{FADCBE67-C557-4BB1-9129-D4D2EFCC4742}" scale="130" showPageBreaks="1" showGridLines="0" printArea="1" hiddenRows="1" state="hidden" view="pageBreakPreview" topLeftCell="A27">
      <selection activeCell="B33" sqref="B33"/>
      <pageMargins left="0.7" right="0.7" top="0.75" bottom="0.75" header="0.3" footer="0.3"/>
      <pageSetup paperSize="9" orientation="portrait" r:id="rId21"/>
    </customSheetView>
  </customSheetViews>
  <mergeCells count="25">
    <mergeCell ref="C21:E21"/>
    <mergeCell ref="C22:E22"/>
    <mergeCell ref="B11:D11"/>
    <mergeCell ref="B12:D12"/>
    <mergeCell ref="A17:E17"/>
    <mergeCell ref="A19:E19"/>
    <mergeCell ref="A20:E20"/>
    <mergeCell ref="A16:E16"/>
    <mergeCell ref="B18:D18"/>
    <mergeCell ref="A3:E3"/>
    <mergeCell ref="A5:E5"/>
    <mergeCell ref="A8:D8"/>
    <mergeCell ref="B9:D9"/>
    <mergeCell ref="B10:D10"/>
    <mergeCell ref="C23:E23"/>
    <mergeCell ref="C25:E25"/>
    <mergeCell ref="C26:E26"/>
    <mergeCell ref="C24:E24"/>
    <mergeCell ref="A37:E37"/>
    <mergeCell ref="A36:E36"/>
    <mergeCell ref="A31:E31"/>
    <mergeCell ref="A27:E27"/>
    <mergeCell ref="C28:D28"/>
    <mergeCell ref="C29:D29"/>
    <mergeCell ref="A30:E30"/>
  </mergeCells>
  <pageMargins left="0.7" right="0.7" top="0.75" bottom="0.75" header="0.3" footer="0.3"/>
  <pageSetup paperSize="9" orientation="portrait" r:id="rId22"/>
  <drawing r:id="rId2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9F2DA-FBC5-45EA-9545-E3285E7E6AF1}">
  <sheetPr codeName="Sheet29">
    <tabColor indexed="11"/>
  </sheetPr>
  <dimension ref="A1:I41"/>
  <sheetViews>
    <sheetView showGridLines="0" showZeros="0" view="pageBreakPreview" topLeftCell="A25" zoomScaleNormal="100" zoomScaleSheetLayoutView="100" workbookViewId="0">
      <selection activeCell="A4" sqref="A4:E4"/>
    </sheetView>
  </sheetViews>
  <sheetFormatPr defaultColWidth="9.140625" defaultRowHeight="16.5"/>
  <cols>
    <col min="1" max="1" width="12.140625" style="30" customWidth="1"/>
    <col min="2" max="2" width="20.5703125" style="30" customWidth="1"/>
    <col min="3" max="3" width="11.42578125" style="30" customWidth="1"/>
    <col min="4" max="4" width="13.7109375" style="30" customWidth="1"/>
    <col min="5" max="5" width="39.28515625" style="30" customWidth="1"/>
    <col min="6" max="8" width="9.140625" style="25"/>
    <col min="9" max="16384" width="9.140625" style="26"/>
  </cols>
  <sheetData>
    <row r="1" spans="1:9">
      <c r="A1" s="22" t="str">
        <f>Basic!A3&amp;Basic!B3</f>
        <v>Specification No. :CC/NT/W-TW/DOM/A04/25/06315</v>
      </c>
      <c r="B1" s="23"/>
      <c r="C1" s="23"/>
      <c r="D1" s="23"/>
      <c r="E1" s="24" t="str">
        <f>"Attachment-25 "</f>
        <v xml:space="preserve">Attachment-25 </v>
      </c>
    </row>
    <row r="3" spans="1:9" ht="93.75" customHeight="1">
      <c r="A3" s="758" t="str">
        <f>'Attach 3(JV)'!A3</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27"/>
      <c r="G3" s="28"/>
      <c r="H3" s="27"/>
    </row>
    <row r="4" spans="1:9" ht="41.25" customHeight="1">
      <c r="A4" s="1406" t="s">
        <v>714</v>
      </c>
      <c r="B4" s="1406"/>
      <c r="C4" s="1406"/>
      <c r="D4" s="1406"/>
      <c r="E4" s="1406"/>
      <c r="F4" s="32"/>
      <c r="H4" s="31"/>
      <c r="I4" s="10"/>
    </row>
    <row r="5" spans="1:9" ht="20.100000000000001" customHeight="1">
      <c r="A5" s="33"/>
      <c r="H5" s="31"/>
      <c r="I5" s="10"/>
    </row>
    <row r="6" spans="1:9" ht="20.100000000000001" customHeight="1">
      <c r="A6" s="34" t="str">
        <f>'Attach 3(JV)'!A7</f>
        <v>Bidder’s Name and Address :</v>
      </c>
      <c r="E6" s="14" t="str">
        <f>'Attach 3(JV)'!E7</f>
        <v>To:</v>
      </c>
      <c r="H6" s="31"/>
      <c r="I6" s="10"/>
    </row>
    <row r="7" spans="1:9" ht="35.25" customHeight="1">
      <c r="A7" s="1386" t="str">
        <f>'Attach 3(JV)'!A8</f>
        <v/>
      </c>
      <c r="B7" s="1386"/>
      <c r="C7" s="1386"/>
      <c r="D7" s="1386"/>
      <c r="E7" s="162" t="str">
        <f>'Attach 3(JV)'!E8</f>
        <v>Contract Services</v>
      </c>
      <c r="H7" s="31"/>
      <c r="I7" s="10"/>
    </row>
    <row r="8" spans="1:9" ht="20.100000000000001" customHeight="1">
      <c r="A8" s="12" t="s">
        <v>356</v>
      </c>
      <c r="B8" s="1399" t="str">
        <f>'Attach 3(JV)'!B9</f>
        <v/>
      </c>
      <c r="C8" s="1399"/>
      <c r="D8" s="1399"/>
      <c r="E8" s="162" t="str">
        <f>'Attach 3(JV)'!E9</f>
        <v>Power Grid Corporation of India Ltd.,</v>
      </c>
      <c r="H8" s="31"/>
      <c r="I8" s="10"/>
    </row>
    <row r="9" spans="1:9" ht="20.100000000000001" customHeight="1">
      <c r="A9" s="12" t="s">
        <v>358</v>
      </c>
      <c r="B9" s="1399" t="str">
        <f>'Attach 3(JV)'!B10</f>
        <v/>
      </c>
      <c r="C9" s="1399"/>
      <c r="D9" s="1399"/>
      <c r="E9" s="162" t="str">
        <f>'Attach 3(JV)'!E10</f>
        <v>"Saudamini", Plot No. 2, Sector 29</v>
      </c>
      <c r="H9" s="31"/>
      <c r="I9" s="10"/>
    </row>
    <row r="10" spans="1:9" ht="20.100000000000001" customHeight="1">
      <c r="B10" s="1399" t="str">
        <f>'Attach 3(JV)'!B11</f>
        <v/>
      </c>
      <c r="C10" s="1399"/>
      <c r="D10" s="1399"/>
      <c r="E10" s="162" t="str">
        <f>'Attach 3(JV)'!E11</f>
        <v>Gurgaon (Haryana) - 122001</v>
      </c>
    </row>
    <row r="11" spans="1:9" ht="18" customHeight="1">
      <c r="A11" s="33"/>
      <c r="B11" s="1399" t="str">
        <f>'Attach 3(JV)'!B12</f>
        <v/>
      </c>
      <c r="C11" s="1399"/>
      <c r="D11" s="1399"/>
      <c r="E11" s="14"/>
    </row>
    <row r="12" spans="1:9" ht="19.5" hidden="1" customHeight="1">
      <c r="A12" s="33"/>
      <c r="B12" s="143"/>
      <c r="C12" s="143"/>
      <c r="D12" s="143"/>
      <c r="E12" s="14"/>
    </row>
    <row r="13" spans="1:9" ht="20.100000000000001" customHeight="1">
      <c r="A13" s="33"/>
      <c r="B13" s="143"/>
      <c r="C13" s="143"/>
      <c r="D13" s="143"/>
      <c r="G13" s="11"/>
    </row>
    <row r="14" spans="1:9" ht="20.100000000000001" customHeight="1">
      <c r="A14" s="30" t="s">
        <v>350</v>
      </c>
    </row>
    <row r="15" spans="1:9">
      <c r="A15" s="33"/>
    </row>
    <row r="16" spans="1:9" ht="31.5" customHeight="1">
      <c r="A16" s="760" t="s">
        <v>715</v>
      </c>
      <c r="B16" s="760"/>
      <c r="C16" s="760"/>
      <c r="D16" s="760"/>
      <c r="E16" s="760"/>
    </row>
    <row r="17" spans="1:9" ht="21.75" customHeight="1">
      <c r="A17" s="1403" t="s">
        <v>716</v>
      </c>
      <c r="B17" s="1403"/>
      <c r="C17" s="1403"/>
      <c r="D17" s="1403"/>
      <c r="E17" s="1403"/>
    </row>
    <row r="18" spans="1:9" ht="45.75" customHeight="1">
      <c r="A18" s="1403" t="s">
        <v>717</v>
      </c>
      <c r="B18" s="1403"/>
      <c r="C18" s="1403"/>
      <c r="D18" s="1403"/>
      <c r="E18" s="1403"/>
    </row>
    <row r="19" spans="1:9" ht="114" customHeight="1">
      <c r="A19" s="1345" t="s">
        <v>718</v>
      </c>
      <c r="B19" s="1345"/>
      <c r="C19" s="1345"/>
      <c r="D19" s="1345"/>
      <c r="E19" s="1345"/>
    </row>
    <row r="20" spans="1:9" ht="199.5" customHeight="1">
      <c r="A20" s="1345" t="s">
        <v>719</v>
      </c>
      <c r="B20" s="1345"/>
      <c r="C20" s="1345"/>
      <c r="D20" s="1345"/>
      <c r="E20" s="1345"/>
    </row>
    <row r="21" spans="1:9" ht="20.100000000000001" customHeight="1">
      <c r="A21" s="1275" t="s">
        <v>720</v>
      </c>
      <c r="B21" s="1275"/>
      <c r="C21" s="1275"/>
      <c r="D21" s="1275"/>
      <c r="E21" s="1275"/>
    </row>
    <row r="22" spans="1:9" ht="20.100000000000001" customHeight="1"/>
    <row r="23" spans="1:9" hidden="1">
      <c r="A23" s="36"/>
    </row>
    <row r="24" spans="1:9" hidden="1"/>
    <row r="25" spans="1:9" ht="12" customHeight="1">
      <c r="D25" s="38"/>
    </row>
    <row r="26" spans="1:9" ht="33" customHeight="1">
      <c r="A26" s="37" t="s">
        <v>6</v>
      </c>
      <c r="B26" s="77" t="str">
        <f>'Attach 3(JV)'!B24</f>
        <v/>
      </c>
      <c r="C26" s="40"/>
      <c r="D26" s="38" t="s">
        <v>4</v>
      </c>
      <c r="E26" s="272" t="str">
        <f>'Attach 3(JV)'!E24</f>
        <v/>
      </c>
    </row>
    <row r="27" spans="1:9" ht="33" customHeight="1">
      <c r="A27" s="37" t="s">
        <v>7</v>
      </c>
      <c r="B27" s="272" t="str">
        <f>'Attach 3(JV)'!B25</f>
        <v/>
      </c>
      <c r="C27" s="40"/>
      <c r="D27" s="38" t="s">
        <v>5</v>
      </c>
      <c r="E27" s="272" t="str">
        <f>'Attach 3(JV)'!E25</f>
        <v/>
      </c>
    </row>
    <row r="28" spans="1:9" ht="33" customHeight="1">
      <c r="B28" s="40"/>
      <c r="C28" s="40"/>
      <c r="D28" s="38"/>
      <c r="E28" s="40"/>
    </row>
    <row r="29" spans="1:9" s="30" customFormat="1" ht="20.100000000000001" customHeight="1">
      <c r="F29" s="25"/>
      <c r="G29" s="25"/>
      <c r="H29" s="25"/>
      <c r="I29" s="26"/>
    </row>
    <row r="30" spans="1:9" s="30" customFormat="1" ht="20.100000000000001" customHeight="1">
      <c r="A30" s="39"/>
      <c r="F30" s="25"/>
      <c r="G30" s="25"/>
      <c r="H30" s="25"/>
      <c r="I30" s="26"/>
    </row>
    <row r="31" spans="1:9" s="30" customFormat="1" ht="20.100000000000001" customHeight="1">
      <c r="F31" s="25"/>
      <c r="G31" s="25"/>
      <c r="H31" s="25"/>
      <c r="I31" s="26"/>
    </row>
    <row r="32" spans="1:9" s="30" customFormat="1" ht="20.100000000000001" customHeight="1">
      <c r="F32" s="25"/>
      <c r="G32" s="25"/>
      <c r="H32" s="25"/>
      <c r="I32" s="26"/>
    </row>
    <row r="33" spans="1:9" s="30" customFormat="1" ht="20.100000000000001" customHeight="1">
      <c r="A33" s="39"/>
      <c r="F33" s="25"/>
      <c r="G33" s="25"/>
      <c r="H33" s="25"/>
      <c r="I33" s="26"/>
    </row>
    <row r="34" spans="1:9" s="30" customFormat="1" ht="20.100000000000001" customHeight="1">
      <c r="F34" s="25"/>
      <c r="G34" s="25"/>
      <c r="H34" s="25"/>
      <c r="I34" s="26"/>
    </row>
    <row r="35" spans="1:9" s="30" customFormat="1" ht="20.100000000000001" customHeight="1">
      <c r="A35" s="39"/>
      <c r="F35" s="25"/>
      <c r="G35" s="25"/>
      <c r="H35" s="25"/>
      <c r="I35" s="26"/>
    </row>
    <row r="36" spans="1:9" s="30" customFormat="1" ht="20.100000000000001" customHeight="1">
      <c r="F36" s="25"/>
      <c r="G36" s="25"/>
      <c r="H36" s="25"/>
      <c r="I36" s="26"/>
    </row>
    <row r="37" spans="1:9" s="30" customFormat="1" ht="20.100000000000001" customHeight="1">
      <c r="A37" s="39"/>
      <c r="F37" s="25"/>
      <c r="G37" s="25"/>
      <c r="H37" s="25"/>
      <c r="I37" s="26"/>
    </row>
    <row r="38" spans="1:9" s="30" customFormat="1" ht="20.100000000000001" customHeight="1">
      <c r="F38" s="25"/>
      <c r="G38" s="25"/>
      <c r="H38" s="25"/>
      <c r="I38" s="26"/>
    </row>
    <row r="39" spans="1:9" s="30" customFormat="1" ht="20.100000000000001" customHeight="1">
      <c r="F39" s="25"/>
      <c r="G39" s="25"/>
      <c r="H39" s="25"/>
      <c r="I39" s="26"/>
    </row>
    <row r="40" spans="1:9" s="30" customFormat="1" ht="20.100000000000001" customHeight="1">
      <c r="F40" s="25"/>
      <c r="G40" s="25"/>
      <c r="H40" s="25"/>
      <c r="I40" s="26"/>
    </row>
    <row r="41" spans="1:9" s="30" customFormat="1" ht="20.100000000000001" customHeight="1">
      <c r="F41" s="25"/>
      <c r="G41" s="25"/>
      <c r="H41" s="25"/>
      <c r="I41" s="26"/>
    </row>
  </sheetData>
  <customSheetViews>
    <customSheetView guid="{7518E083-431A-45D0-A3DD-DF0866826B90}" showPageBreaks="1" showGridLines="0" zeroValues="0" printArea="1" hiddenRows="1" state="hidden" view="pageBreakPreview" topLeftCell="A25">
      <selection activeCell="A4" sqref="A4:E4"/>
      <pageMargins left="0.75" right="0.63" top="0.57999999999999996" bottom="0.6" header="0.34" footer="0.35"/>
      <pageSetup orientation="portrait" r:id="rId1"/>
      <headerFooter alignWithMargins="0">
        <oddFooter>&amp;R&amp;"Book Antiqua,Bold"&amp;8 Page &amp;P of &amp;N</oddFooter>
      </headerFooter>
    </customSheetView>
    <customSheetView guid="{CD28740F-9825-447C-B887-B18F0232D126}" showPageBreaks="1" showGridLines="0" zeroValues="0" printArea="1" hiddenRows="1" view="pageBreakPreview">
      <selection activeCell="A4" sqref="A4:E4"/>
      <pageMargins left="0.75" right="0.63" top="0.57999999999999996" bottom="0.6" header="0.34" footer="0.35"/>
      <pageSetup orientation="portrait" r:id="rId2"/>
      <headerFooter alignWithMargins="0">
        <oddFooter>&amp;R&amp;"Book Antiqua,Bold"&amp;8 Page &amp;P of &amp;N</oddFooter>
      </headerFooter>
    </customSheetView>
    <customSheetView guid="{FC200EB0-6614-47DB-96CE-7610471486D9}" showPageBreaks="1" showGridLines="0" zeroValues="0" printArea="1" hiddenRows="1" view="pageBreakPreview">
      <selection activeCell="A18" sqref="A18:E18"/>
      <pageMargins left="0.75" right="0.63" top="0.57999999999999996" bottom="0.6" header="0.34" footer="0.35"/>
      <pageSetup orientation="portrait" r:id="rId3"/>
      <headerFooter alignWithMargins="0">
        <oddFooter>&amp;R&amp;"Book Antiqua,Bold"&amp;8 Page &amp;P of &amp;N</oddFooter>
      </headerFooter>
    </customSheetView>
    <customSheetView guid="{35C772BD-8F05-4A18-BEC8-6AF744E22539}" showPageBreaks="1" showGridLines="0" zeroValues="0" printArea="1" hiddenRows="1" view="pageBreakPreview" topLeftCell="A4">
      <selection activeCell="A18" sqref="A18:E18"/>
      <pageMargins left="0.75" right="0.63" top="0.57999999999999996" bottom="0.6" header="0.34" footer="0.35"/>
      <pageSetup orientation="portrait" r:id="rId4"/>
      <headerFooter alignWithMargins="0">
        <oddFooter>&amp;R&amp;"Book Antiqua,Bold"&amp;8 Page &amp;P of &amp;N</oddFooter>
      </headerFooter>
    </customSheetView>
    <customSheetView guid="{FADCBE67-C557-4BB1-9129-D4D2EFCC4742}" showPageBreaks="1" showGridLines="0" zeroValues="0" printArea="1" hiddenRows="1" state="hidden" view="pageBreakPreview" topLeftCell="A25">
      <selection activeCell="A4" sqref="A4:E4"/>
      <pageMargins left="0.75" right="0.63" top="0.57999999999999996" bottom="0.6" header="0.34" footer="0.35"/>
      <pageSetup orientation="portrait" r:id="rId5"/>
      <headerFooter alignWithMargins="0">
        <oddFooter>&amp;R&amp;"Book Antiqua,Bold"&amp;8 Page &amp;P of &amp;N</oddFooter>
      </headerFooter>
    </customSheetView>
  </customSheetViews>
  <mergeCells count="13">
    <mergeCell ref="A20:E20"/>
    <mergeCell ref="A21:E21"/>
    <mergeCell ref="A3:E3"/>
    <mergeCell ref="A4:E4"/>
    <mergeCell ref="A7:D7"/>
    <mergeCell ref="B8:D8"/>
    <mergeCell ref="B9:D9"/>
    <mergeCell ref="B10:D10"/>
    <mergeCell ref="B11:D11"/>
    <mergeCell ref="A16:E16"/>
    <mergeCell ref="A17:E17"/>
    <mergeCell ref="A18:E18"/>
    <mergeCell ref="A19:E19"/>
  </mergeCells>
  <pageMargins left="0.75" right="0.63" top="0.57999999999999996" bottom="0.6" header="0.34" footer="0.35"/>
  <pageSetup orientation="portrait" r:id="rId6"/>
  <headerFooter alignWithMargins="0">
    <oddFooter>&amp;R&amp;"Book Antiqua,Bold"&amp;8 Page &amp;P of &amp;N</oddFooter>
  </headerFooter>
  <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sheetPr>
  <dimension ref="A1:I45"/>
  <sheetViews>
    <sheetView showGridLines="0" showZeros="0" view="pageBreakPreview" zoomScaleNormal="100" zoomScaleSheetLayoutView="100" workbookViewId="0">
      <selection activeCell="A5" sqref="A5:E5"/>
    </sheetView>
  </sheetViews>
  <sheetFormatPr defaultColWidth="9.140625" defaultRowHeight="16.5"/>
  <cols>
    <col min="1" max="1" width="12.140625" style="30" customWidth="1"/>
    <col min="2" max="2" width="20.5703125" style="30" customWidth="1"/>
    <col min="3" max="3" width="11.42578125" style="30" customWidth="1"/>
    <col min="4" max="4" width="14.42578125" style="30" customWidth="1"/>
    <col min="5" max="5" width="39.28515625" style="30" customWidth="1"/>
    <col min="6" max="8" width="9.140625" style="25"/>
    <col min="9" max="16384" width="9.140625" style="26"/>
  </cols>
  <sheetData>
    <row r="1" spans="1:9">
      <c r="A1" s="22" t="str">
        <f>Basic!A3&amp;Basic!B3</f>
        <v>Specification No. :CC/NT/W-TW/DOM/A04/25/06315</v>
      </c>
      <c r="B1" s="23"/>
      <c r="C1" s="23"/>
      <c r="D1" s="23"/>
      <c r="E1" s="24" t="str">
        <f>"Attachment-19 "</f>
        <v xml:space="preserve">Attachment-19 </v>
      </c>
    </row>
    <row r="3" spans="1:9" ht="103.5" customHeight="1">
      <c r="A3" s="758" t="str">
        <f>'Attach 3(JV)'!A3</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27"/>
      <c r="G3" s="28"/>
      <c r="H3" s="27"/>
    </row>
    <row r="4" spans="1:9" ht="20.100000000000001" customHeight="1">
      <c r="A4" s="29"/>
      <c r="H4" s="31"/>
      <c r="I4" s="10"/>
    </row>
    <row r="5" spans="1:9" ht="20.100000000000001" customHeight="1">
      <c r="A5" s="759" t="s">
        <v>2</v>
      </c>
      <c r="B5" s="759"/>
      <c r="C5" s="759"/>
      <c r="D5" s="759"/>
      <c r="E5" s="759"/>
      <c r="F5" s="32"/>
      <c r="H5" s="31"/>
      <c r="I5" s="10"/>
    </row>
    <row r="6" spans="1:9" ht="20.100000000000001" customHeight="1">
      <c r="A6" s="33"/>
      <c r="H6" s="31"/>
      <c r="I6" s="10"/>
    </row>
    <row r="7" spans="1:9" ht="20.100000000000001" customHeight="1">
      <c r="A7" s="34" t="str">
        <f>'Attach 3(JV)'!A7</f>
        <v>Bidder’s Name and Address :</v>
      </c>
      <c r="E7" s="14" t="str">
        <f>'Attach 3(JV)'!E7</f>
        <v>To:</v>
      </c>
      <c r="H7" s="31"/>
      <c r="I7" s="10"/>
    </row>
    <row r="8" spans="1:9" ht="35.25" customHeight="1">
      <c r="A8" s="1386" t="str">
        <f>'Attach 3(JV)'!A8</f>
        <v/>
      </c>
      <c r="B8" s="1386"/>
      <c r="C8" s="1386"/>
      <c r="D8" s="1386"/>
      <c r="E8" s="162" t="str">
        <f>'Attach 3(JV)'!E8</f>
        <v>Contract Services</v>
      </c>
      <c r="H8" s="31"/>
      <c r="I8" s="10"/>
    </row>
    <row r="9" spans="1:9" ht="20.100000000000001" customHeight="1">
      <c r="A9" s="12" t="s">
        <v>356</v>
      </c>
      <c r="B9" s="1399" t="str">
        <f>'Attach 3(JV)'!B9</f>
        <v/>
      </c>
      <c r="C9" s="1399"/>
      <c r="D9" s="1399"/>
      <c r="E9" s="162" t="str">
        <f>'Attach 3(JV)'!E9</f>
        <v>Power Grid Corporation of India Ltd.,</v>
      </c>
      <c r="H9" s="31"/>
      <c r="I9" s="10"/>
    </row>
    <row r="10" spans="1:9" ht="20.100000000000001" customHeight="1">
      <c r="A10" s="12" t="s">
        <v>358</v>
      </c>
      <c r="B10" s="1399" t="str">
        <f>'Attach 3(JV)'!B10</f>
        <v/>
      </c>
      <c r="C10" s="1399"/>
      <c r="D10" s="1399"/>
      <c r="E10" s="162" t="str">
        <f>'Attach 3(JV)'!E10</f>
        <v>"Saudamini", Plot No. 2, Sector 29</v>
      </c>
      <c r="H10" s="31"/>
      <c r="I10" s="10"/>
    </row>
    <row r="11" spans="1:9" ht="20.100000000000001" customHeight="1">
      <c r="B11" s="1399" t="str">
        <f>'Attach 3(JV)'!B11</f>
        <v/>
      </c>
      <c r="C11" s="1399"/>
      <c r="D11" s="1399"/>
      <c r="E11" s="162" t="str">
        <f>'Attach 3(JV)'!E11</f>
        <v>Gurgaon (Haryana) - 122001</v>
      </c>
    </row>
    <row r="12" spans="1:9" ht="18" customHeight="1">
      <c r="A12" s="33"/>
      <c r="B12" s="1399" t="str">
        <f>'Attach 3(JV)'!B12</f>
        <v/>
      </c>
      <c r="C12" s="1399"/>
      <c r="D12" s="1399"/>
      <c r="E12" s="14"/>
    </row>
    <row r="13" spans="1:9" ht="19.5" hidden="1" customHeight="1">
      <c r="A13" s="33"/>
      <c r="B13" s="143"/>
      <c r="C13" s="143"/>
      <c r="D13" s="143"/>
      <c r="E13" s="14"/>
    </row>
    <row r="14" spans="1:9" ht="20.100000000000001" customHeight="1">
      <c r="A14" s="33"/>
      <c r="B14" s="143"/>
      <c r="C14" s="143"/>
      <c r="D14" s="143"/>
      <c r="G14" s="11"/>
    </row>
    <row r="15" spans="1:9" ht="20.100000000000001" customHeight="1">
      <c r="A15" s="30" t="s">
        <v>350</v>
      </c>
    </row>
    <row r="16" spans="1:9" ht="6" customHeight="1">
      <c r="A16" s="33"/>
    </row>
    <row r="17" spans="1:8" ht="78.75" customHeight="1">
      <c r="A17" s="760" t="s">
        <v>3</v>
      </c>
      <c r="B17" s="760"/>
      <c r="C17" s="760"/>
      <c r="D17" s="760"/>
      <c r="E17" s="760"/>
    </row>
    <row r="18" spans="1:8" ht="56.25" customHeight="1">
      <c r="A18" s="1403" t="s">
        <v>498</v>
      </c>
      <c r="B18" s="1403"/>
      <c r="C18" s="1403"/>
      <c r="D18" s="1403"/>
      <c r="E18" s="1403"/>
    </row>
    <row r="19" spans="1:8" ht="184.5" customHeight="1">
      <c r="A19" s="1403" t="s">
        <v>497</v>
      </c>
      <c r="B19" s="1403"/>
      <c r="C19" s="1403"/>
      <c r="D19" s="1403"/>
      <c r="E19" s="1403"/>
    </row>
    <row r="20" spans="1:8" ht="8.25" hidden="1" customHeight="1">
      <c r="A20" s="33"/>
    </row>
    <row r="21" spans="1:8" ht="20.100000000000001" hidden="1" customHeight="1">
      <c r="A21" s="33"/>
    </row>
    <row r="22" spans="1:8" ht="20.100000000000001" hidden="1" customHeight="1">
      <c r="A22" s="33"/>
    </row>
    <row r="23" spans="1:8" ht="57.75" hidden="1" customHeight="1">
      <c r="A23" s="760"/>
      <c r="B23" s="760"/>
      <c r="C23" s="760"/>
      <c r="D23" s="760"/>
      <c r="E23" s="760"/>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7" t="str">
        <f>'Attach 3(JV)'!B24</f>
        <v/>
      </c>
      <c r="C30" s="40"/>
      <c r="D30" s="38" t="s">
        <v>4</v>
      </c>
      <c r="E30" s="272" t="str">
        <f>'Attach 3(JV)'!E24</f>
        <v/>
      </c>
    </row>
    <row r="31" spans="1:8" ht="33" customHeight="1">
      <c r="A31" s="37" t="s">
        <v>7</v>
      </c>
      <c r="B31" s="272" t="str">
        <f>'Attach 3(JV)'!B25</f>
        <v/>
      </c>
      <c r="C31" s="40"/>
      <c r="D31" s="38" t="s">
        <v>5</v>
      </c>
      <c r="E31" s="272" t="str">
        <f>'Attach 3(JV)'!E25</f>
        <v/>
      </c>
    </row>
    <row r="32" spans="1:8" ht="33" customHeight="1">
      <c r="B32" s="40"/>
      <c r="C32" s="40"/>
      <c r="D32" s="38"/>
      <c r="E32" s="40"/>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algorithmName="SHA-512" hashValue="7+6kzo+3VGeLB1HbyGuIOJyroVoxeb9DBN3rLldEbw6MQnJlFOSZUDIgV8F6poOdOW+JPbjqI/zSfI3UhErRQw==" saltValue="5bF/I9aEtlW3Gd49AtnwNQ==" spinCount="100000" sheet="1" formatColumns="0" formatRows="0" selectLockedCells="1"/>
  <customSheetViews>
    <customSheetView guid="{7518E083-431A-45D0-A3DD-DF0866826B90}" showPageBreaks="1" showGridLines="0" zeroValues="0" printArea="1" hiddenRows="1" view="pageBreakPreview" topLeftCell="A32">
      <selection activeCell="A5" sqref="A5:E5"/>
      <pageMargins left="0.75" right="0.63" top="0.57999999999999996" bottom="0.6" header="0.34" footer="0.35"/>
      <pageSetup scale="91" orientation="portrait" r:id="rId1"/>
      <headerFooter alignWithMargins="0">
        <oddFooter>&amp;R&amp;"Book Antiqua,Bold"&amp;8 Page &amp;P of &amp;N</oddFooter>
      </headerFooter>
    </customSheetView>
    <customSheetView guid="{CD28740F-9825-447C-B887-B18F0232D126}" showPageBreaks="1" showGridLines="0" zeroValues="0" printArea="1" hiddenRows="1" view="pageBreakPreview">
      <selection activeCell="A5" sqref="A5:E5"/>
      <pageMargins left="0.75" right="0.63" top="0.57999999999999996" bottom="0.6" header="0.34" footer="0.35"/>
      <pageSetup scale="91" orientation="portrait" r:id="rId2"/>
      <headerFooter alignWithMargins="0">
        <oddFooter>&amp;R&amp;"Book Antiqua,Bold"&amp;8 Page &amp;P of &amp;N</oddFooter>
      </headerFooter>
    </customSheetView>
    <customSheetView guid="{012A8702-091E-4FD1-8E26-12B65B8B3B8C}" showPageBreaks="1" showGridLines="0" zeroValues="0" printArea="1" hiddenRows="1" view="pageBreakPreview" topLeftCell="A29">
      <selection activeCell="E2" sqref="E2"/>
      <pageMargins left="0.75" right="0.63" top="0.57999999999999996" bottom="0.6" header="0.34" footer="0.35"/>
      <pageSetup scale="91" orientation="portrait" r:id="rId3"/>
      <headerFooter alignWithMargins="0">
        <oddFooter>&amp;R&amp;"Book Antiqua,Bold"&amp;8 Page &amp;P of &amp;N</oddFooter>
      </headerFooter>
    </customSheetView>
    <customSheetView guid="{0D490C87-B003-4943-9825-ACE0B8E7CC06}" showPageBreaks="1" showGridLines="0" zeroValues="0" printArea="1" hiddenRows="1" view="pageBreakPreview" topLeftCell="A14">
      <selection activeCell="E2" sqref="E2"/>
      <pageMargins left="0.75" right="0.63" top="0.57999999999999996" bottom="0.6" header="0.34" footer="0.35"/>
      <pageSetup scale="91" orientation="portrait" r:id="rId4"/>
      <headerFooter alignWithMargins="0">
        <oddFooter>&amp;R&amp;"Book Antiqua,Bold"&amp;8 Page &amp;P of &amp;N</oddFooter>
      </headerFooter>
    </customSheetView>
    <customSheetView guid="{4D67A8FB-66CE-4EFD-8932-C754BE25ED43}" showPageBreaks="1" showGridLines="0" zeroValues="0" printArea="1" hiddenRows="1" view="pageBreakPreview">
      <selection activeCell="E2" sqref="E2"/>
      <pageMargins left="0.75" right="0.63" top="0.57999999999999996" bottom="0.6" header="0.34" footer="0.35"/>
      <pageSetup scale="91" orientation="portrait" r:id="rId5"/>
      <headerFooter alignWithMargins="0">
        <oddFooter>&amp;R&amp;"Book Antiqua,Bold"&amp;8 Page &amp;P of &amp;N</oddFooter>
      </headerFooter>
    </customSheetView>
    <customSheetView guid="{B07CB001-8FAF-40AD-8AD5-A65A64B33B35}" showPageBreaks="1" showGridLines="0" zeroValues="0" printArea="1" hiddenRows="1" view="pageBreakPreview">
      <selection activeCell="A2" sqref="A2"/>
      <pageMargins left="0.75" right="0.63" top="0.57999999999999996" bottom="0.6" header="0.34" footer="0.35"/>
      <pageSetup scale="91" orientation="portrait" r:id="rId6"/>
      <headerFooter alignWithMargins="0">
        <oddFooter>&amp;R&amp;"Book Antiqua,Bold"&amp;8 Page &amp;P of &amp;N</oddFooter>
      </headerFooter>
    </customSheetView>
    <customSheetView guid="{8CF338B0-8CA3-4AF4-816D-CB7A6D8E33BC}" showPageBreaks="1" showGridLines="0" zeroValues="0" printArea="1" hiddenRows="1" view="pageBreakPreview">
      <selection activeCell="D14" sqref="D14"/>
      <pageMargins left="0.75" right="0.63" top="0.57999999999999996" bottom="0.6" header="0.34" footer="0.35"/>
      <pageSetup scale="91" orientation="portrait" r:id="rId7"/>
      <headerFooter alignWithMargins="0">
        <oddFooter>&amp;R&amp;"Book Antiqua,Bold"&amp;8 Page &amp;P of &amp;N</oddFooter>
      </headerFooter>
    </customSheetView>
    <customSheetView guid="{D05C69EC-C4A6-4AED-AFBA-A3044FD4B3FB}" showPageBreaks="1" showGridLines="0" zeroValues="0" printArea="1" hiddenRows="1" view="pageBreakPreview">
      <selection activeCell="K7" sqref="K7"/>
      <pageMargins left="0.75" right="0.63" top="0.57999999999999996" bottom="0.6" header="0.34" footer="0.35"/>
      <pageSetup scale="91" orientation="portrait" r:id="rId8"/>
      <headerFooter alignWithMargins="0">
        <oddFooter>&amp;R&amp;"Book Antiqua,Bold"&amp;8 Page &amp;P of &amp;N</oddFooter>
      </headerFooter>
    </customSheetView>
    <customSheetView guid="{BE615921-12B2-47E1-81BB-292B559B4C46}" showPageBreaks="1" showGridLines="0" zeroValues="0" printArea="1" hiddenRows="1" view="pageBreakPreview">
      <selection activeCell="Q19" sqref="Q19"/>
      <pageMargins left="0.75" right="0.63" top="0.57999999999999996" bottom="0.6" header="0.34" footer="0.35"/>
      <pageSetup scale="91" orientation="portrait" r:id="rId9"/>
      <headerFooter alignWithMargins="0">
        <oddFooter>&amp;R&amp;"Book Antiqua,Bold"&amp;8 Page &amp;P of &amp;N</oddFooter>
      </headerFooter>
    </customSheetView>
    <customSheetView guid="{13A93EBF-985A-49FD-9FE0-DC75D238EC8C}" showPageBreaks="1" showGridLines="0" zeroValues="0" printArea="1" hiddenRows="1" view="pageBreakPreview">
      <selection activeCell="A3" sqref="A3:E3"/>
      <pageMargins left="0.75" right="0.63" top="0.57999999999999996" bottom="0.6" header="0.34" footer="0.35"/>
      <pageSetup scale="91" orientation="portrait" r:id="rId10"/>
      <headerFooter alignWithMargins="0">
        <oddFooter>&amp;R&amp;"Book Antiqua,Bold"&amp;8 Page &amp;P of &amp;N</oddFooter>
      </headerFooter>
    </customSheetView>
    <customSheetView guid="{1E2D7167-D6B7-4690-9A83-BF768C4223A4}" showPageBreaks="1" showGridLines="0" zeroValues="0" printArea="1" hiddenRows="1" view="pageBreakPreview">
      <selection activeCell="A18" sqref="A18:E18"/>
      <pageMargins left="0.75" right="0.63" top="0.57999999999999996" bottom="0.6" header="0.34" footer="0.35"/>
      <pageSetup scale="91" orientation="portrait" r:id="rId11"/>
      <headerFooter alignWithMargins="0">
        <oddFooter>&amp;R&amp;"Book Antiqua,Bold"&amp;8 Page &amp;P of &amp;N</oddFooter>
      </headerFooter>
    </customSheetView>
    <customSheetView guid="{7A88FC7A-7690-48AB-B789-172043AFADC8}" showPageBreaks="1" showGridLines="0" zeroValues="0" printArea="1" hiddenRows="1" view="pageBreakPreview">
      <selection activeCell="A18" sqref="A18:E18"/>
      <pageMargins left="0.75" right="0.63" top="0.57999999999999996" bottom="0.6" header="0.34" footer="0.35"/>
      <pageSetup scale="91" orientation="portrait" r:id="rId12"/>
      <headerFooter alignWithMargins="0">
        <oddFooter>&amp;R&amp;"Book Antiqua,Bold"&amp;8 Page &amp;P of &amp;N</oddFooter>
      </headerFooter>
    </customSheetView>
    <customSheetView guid="{CB7CD015-9A92-451A-BEF4-2BC98E3768DD}" showPageBreaks="1" showGridLines="0" zeroValues="0" printArea="1" hiddenRows="1" view="pageBreakPreview">
      <selection activeCell="A8" sqref="A8:D8"/>
      <pageMargins left="0.75" right="0.63" top="0.57999999999999996" bottom="0.6" header="0.34" footer="0.35"/>
      <pageSetup scale="95" orientation="portrait" r:id="rId13"/>
      <headerFooter alignWithMargins="0">
        <oddFooter>&amp;R&amp;"Book Antiqua,Bold"&amp;8 Page &amp;P of &amp;N</oddFooter>
      </headerFooter>
    </customSheetView>
    <customSheetView guid="{44C1C443-3199-4288-884A-D16AF7B2CD69}" showPageBreaks="1" showGridLines="0" zeroValues="0" printArea="1" hiddenRows="1" view="pageBreakPreview">
      <selection activeCell="A8" sqref="A8:D8"/>
      <pageMargins left="0.75" right="0.63" top="0.57999999999999996" bottom="0.6" header="0.34" footer="0.35"/>
      <pageSetup scale="95" orientation="portrait" r:id="rId14"/>
      <headerFooter alignWithMargins="0">
        <oddFooter>&amp;R&amp;"Book Antiqua,Bold"&amp;8 Page &amp;P of &amp;N</oddFooter>
      </headerFooter>
    </customSheetView>
    <customSheetView guid="{82E8A0F5-0020-4355-95CF-28601763A783}" showPageBreaks="1" showGridLines="0" zeroValues="0" printArea="1" hiddenRows="1" view="pageBreakPreview">
      <selection activeCell="B11" sqref="B11:D11"/>
      <pageMargins left="0.75" right="0.63" top="0.57999999999999996" bottom="0.6" header="0.34" footer="0.35"/>
      <pageSetup scale="95" orientation="portrait" r:id="rId15"/>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6"/>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6"/>
      <headerFooter alignWithMargins="0">
        <oddFooter>&amp;R&amp;"Book Antiqua,Bold"&amp;8 Page &amp;P of &amp;N</oddFooter>
      </headerFooter>
    </customSheetView>
    <customSheetView guid="{82C64B11-1F50-45B5-B7BB-9F1DC733C833}" showPageBreaks="1" showGridLines="0" zeroValues="0" printArea="1" hiddenRows="1" view="pageBreakPreview">
      <selection activeCell="B75" sqref="B75:C75"/>
      <pageMargins left="0.75" right="0.63" top="0.57999999999999996" bottom="0.6" header="0.34" footer="0.35"/>
      <pageSetup scale="91" orientation="portrait" r:id="rId27"/>
      <headerFooter alignWithMargins="0">
        <oddFooter>&amp;R&amp;"Book Antiqua,Bold"&amp;8 Page &amp;P of &amp;N</oddFooter>
      </headerFooter>
    </customSheetView>
    <customSheetView guid="{CFBF18EC-8277-4311-991B-395AF21BB33B}" showPageBreaks="1" showGridLines="0" zeroValues="0" printArea="1" hiddenRows="1" view="pageBreakPreview">
      <selection activeCell="A18" sqref="A18:E18"/>
      <pageMargins left="0.75" right="0.63" top="0.57999999999999996" bottom="0.6" header="0.34" footer="0.35"/>
      <pageSetup scale="91" orientation="portrait" r:id="rId28"/>
      <headerFooter alignWithMargins="0">
        <oddFooter>&amp;R&amp;"Book Antiqua,Bold"&amp;8 Page &amp;P of &amp;N</oddFooter>
      </headerFooter>
    </customSheetView>
    <customSheetView guid="{AA750348-930C-43DE-ADD0-8D60980F5013}" showPageBreaks="1" showGridLines="0" zeroValues="0" printArea="1" hiddenRows="1" view="pageBreakPreview">
      <selection activeCell="A18" sqref="A18:E18"/>
      <pageMargins left="0.75" right="0.63" top="0.57999999999999996" bottom="0.6" header="0.34" footer="0.35"/>
      <pageSetup scale="91" orientation="portrait" r:id="rId29"/>
      <headerFooter alignWithMargins="0">
        <oddFooter>&amp;R&amp;"Book Antiqua,Bold"&amp;8 Page &amp;P of &amp;N</oddFooter>
      </headerFooter>
    </customSheetView>
    <customSheetView guid="{14C32814-5A59-4863-9FB1-822FBB75D7D1}" showPageBreaks="1" showGridLines="0" zeroValues="0" printArea="1" hiddenRows="1" view="pageBreakPreview">
      <selection activeCell="S32" sqref="S32"/>
      <pageMargins left="0.75" right="0.63" top="0.57999999999999996" bottom="0.6" header="0.34" footer="0.35"/>
      <pageSetup scale="91" orientation="portrait" r:id="rId30"/>
      <headerFooter alignWithMargins="0">
        <oddFooter>&amp;R&amp;"Book Antiqua,Bold"&amp;8 Page &amp;P of &amp;N</oddFooter>
      </headerFooter>
    </customSheetView>
    <customSheetView guid="{1F125E51-1799-42D0-B41E-DC039BB17D59}" showPageBreaks="1" showGridLines="0" zeroValues="0" printArea="1" hiddenRows="1" view="pageBreakPreview">
      <selection activeCell="D14" sqref="D14"/>
      <pageMargins left="0.75" right="0.63" top="0.57999999999999996" bottom="0.6" header="0.34" footer="0.35"/>
      <pageSetup scale="91" orientation="portrait" r:id="rId31"/>
      <headerFooter alignWithMargins="0">
        <oddFooter>&amp;R&amp;"Book Antiqua,Bold"&amp;8 Page &amp;P of &amp;N</oddFooter>
      </headerFooter>
    </customSheetView>
    <customSheetView guid="{77353208-2D17-4D2E-ADE3-4F168F350B73}" showPageBreaks="1" showGridLines="0" zeroValues="0" printArea="1" hiddenRows="1" view="pageBreakPreview">
      <selection activeCell="A2" sqref="A2"/>
      <pageMargins left="0.75" right="0.63" top="0.57999999999999996" bottom="0.6" header="0.34" footer="0.35"/>
      <pageSetup scale="91" orientation="portrait" r:id="rId32"/>
      <headerFooter alignWithMargins="0">
        <oddFooter>&amp;R&amp;"Book Antiqua,Bold"&amp;8 Page &amp;P of &amp;N</oddFooter>
      </headerFooter>
    </customSheetView>
    <customSheetView guid="{010B040B-83D1-42E5-9354-A9BE9113BDAC}" showPageBreaks="1" showGridLines="0" zeroValues="0" printArea="1" hiddenRows="1" view="pageBreakPreview" topLeftCell="A29">
      <selection activeCell="E2" sqref="E2"/>
      <pageMargins left="0.75" right="0.63" top="0.57999999999999996" bottom="0.6" header="0.34" footer="0.35"/>
      <pageSetup scale="91" orientation="portrait" r:id="rId33"/>
      <headerFooter alignWithMargins="0">
        <oddFooter>&amp;R&amp;"Book Antiqua,Bold"&amp;8 Page &amp;P of &amp;N</oddFooter>
      </headerFooter>
    </customSheetView>
    <customSheetView guid="{FC200EB0-6614-47DB-96CE-7610471486D9}" showPageBreaks="1" showGridLines="0" zeroValues="0" printArea="1" hiddenRows="1" view="pageBreakPreview">
      <selection activeCell="E2" sqref="E2"/>
      <pageMargins left="0.75" right="0.63" top="0.57999999999999996" bottom="0.6" header="0.34" footer="0.35"/>
      <pageSetup scale="91" orientation="portrait" r:id="rId34"/>
      <headerFooter alignWithMargins="0">
        <oddFooter>&amp;R&amp;"Book Antiqua,Bold"&amp;8 Page &amp;P of &amp;N</oddFooter>
      </headerFooter>
    </customSheetView>
    <customSheetView guid="{35C772BD-8F05-4A18-BEC8-6AF744E22539}" showPageBreaks="1" showGridLines="0" zeroValues="0" printArea="1" hiddenRows="1" view="pageBreakPreview" topLeftCell="A4">
      <selection activeCell="E2" sqref="E2"/>
      <pageMargins left="0.75" right="0.63" top="0.57999999999999996" bottom="0.6" header="0.34" footer="0.35"/>
      <pageSetup scale="91" orientation="portrait" r:id="rId35"/>
      <headerFooter alignWithMargins="0">
        <oddFooter>&amp;R&amp;"Book Antiqua,Bold"&amp;8 Page &amp;P of &amp;N</oddFooter>
      </headerFooter>
    </customSheetView>
    <customSheetView guid="{FADCBE67-C557-4BB1-9129-D4D2EFCC4742}" showPageBreaks="1" showGridLines="0" zeroValues="0" printArea="1" hiddenRows="1" view="pageBreakPreview" topLeftCell="A32">
      <selection activeCell="A5" sqref="A5:E5"/>
      <pageMargins left="0.75" right="0.63" top="0.57999999999999996" bottom="0.6" header="0.34" footer="0.35"/>
      <pageSetup scale="91" orientation="portrait" r:id="rId36"/>
      <headerFooter alignWithMargins="0">
        <oddFooter>&amp;R&amp;"Book Antiqua,Bold"&amp;8 Page &amp;P of &amp;N</oddFooter>
      </headerFooter>
    </customSheetView>
  </customSheetViews>
  <mergeCells count="11">
    <mergeCell ref="A18:E18"/>
    <mergeCell ref="A19:E19"/>
    <mergeCell ref="A3:E3"/>
    <mergeCell ref="A5:E5"/>
    <mergeCell ref="A23:E23"/>
    <mergeCell ref="B9:D9"/>
    <mergeCell ref="B10:D10"/>
    <mergeCell ref="B11:D11"/>
    <mergeCell ref="B12:D12"/>
    <mergeCell ref="A8:D8"/>
    <mergeCell ref="A17:E17"/>
  </mergeCells>
  <phoneticPr fontId="6" type="noConversion"/>
  <pageMargins left="0.75" right="0.63" top="0.57999999999999996" bottom="0.6" header="0.34" footer="0.35"/>
  <pageSetup scale="91" orientation="portrait" r:id="rId37"/>
  <headerFooter alignWithMargins="0">
    <oddFooter>&amp;R&amp;"Book Antiqua,Bold"&amp;8 Page &amp;P of &amp;N</oddFooter>
  </headerFooter>
  <drawing r:id="rId38"/>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indexed="13"/>
    <pageSetUpPr fitToPage="1"/>
  </sheetPr>
  <dimension ref="A1:AZ127"/>
  <sheetViews>
    <sheetView showGridLines="0" tabSelected="1" view="pageBreakPreview" zoomScale="110" zoomScaleNormal="100" zoomScaleSheetLayoutView="110" workbookViewId="0">
      <selection activeCell="G17" sqref="G17"/>
    </sheetView>
  </sheetViews>
  <sheetFormatPr defaultColWidth="9.140625" defaultRowHeight="16.5"/>
  <cols>
    <col min="1" max="1" width="15.7109375" style="30" customWidth="1"/>
    <col min="2" max="2" width="10.7109375" style="30" customWidth="1"/>
    <col min="3" max="3" width="19" style="30" customWidth="1"/>
    <col min="4" max="4" width="20.5703125" style="30" customWidth="1"/>
    <col min="5" max="5" width="15.140625" style="30" customWidth="1"/>
    <col min="6" max="6" width="29.28515625" style="30" customWidth="1"/>
    <col min="7" max="7" width="12.5703125" style="30" customWidth="1"/>
    <col min="8" max="8" width="11.28515625" style="30" customWidth="1"/>
    <col min="9" max="9" width="13" style="66" customWidth="1"/>
    <col min="10" max="10" width="12.5703125" style="66" customWidth="1"/>
    <col min="11" max="25" width="9.140625" style="66"/>
    <col min="26" max="26" width="10" style="66" bestFit="1" customWidth="1"/>
    <col min="27" max="27" width="9.140625" style="66"/>
    <col min="28" max="28" width="9.140625" style="69"/>
    <col min="29" max="29" width="22.42578125" style="70" customWidth="1"/>
    <col min="30" max="31" width="9.140625" style="246"/>
    <col min="32" max="32" width="9.140625" style="224"/>
    <col min="33" max="33" width="10" style="224" bestFit="1" customWidth="1"/>
    <col min="34" max="34" width="14.85546875" style="224" customWidth="1"/>
    <col min="35" max="42" width="9.140625" style="224"/>
    <col min="43" max="16384" width="9.140625" style="26"/>
  </cols>
  <sheetData>
    <row r="1" spans="1:52">
      <c r="A1" s="22" t="str">
        <f>Basic!A3&amp;Basic!B3</f>
        <v>Specification No. :CC/NT/W-TW/DOM/A04/25/06315</v>
      </c>
      <c r="B1" s="22"/>
      <c r="C1" s="23"/>
      <c r="D1" s="23"/>
      <c r="E1" s="23"/>
      <c r="F1" s="41" t="s">
        <v>411</v>
      </c>
      <c r="G1" s="65"/>
      <c r="H1" s="65"/>
      <c r="AE1" s="247">
        <v>1</v>
      </c>
      <c r="AF1" s="224" t="s">
        <v>318</v>
      </c>
      <c r="AG1" s="248">
        <v>1</v>
      </c>
      <c r="AH1" s="248" t="s">
        <v>113</v>
      </c>
      <c r="AI1" s="249"/>
      <c r="AJ1" s="249"/>
      <c r="AK1" s="248">
        <v>1</v>
      </c>
      <c r="AL1" s="249" t="s">
        <v>114</v>
      </c>
      <c r="AQ1" s="171"/>
      <c r="AR1" s="171"/>
      <c r="AS1" s="171"/>
      <c r="AT1" s="171"/>
      <c r="AU1" s="171"/>
      <c r="AV1" s="171"/>
      <c r="AW1" s="171"/>
      <c r="AX1" s="171"/>
      <c r="AY1" s="171"/>
      <c r="AZ1" s="171"/>
    </row>
    <row r="2" spans="1:52">
      <c r="AE2" s="247">
        <v>2</v>
      </c>
      <c r="AF2" s="224" t="s">
        <v>319</v>
      </c>
      <c r="AG2" s="248">
        <v>2</v>
      </c>
      <c r="AH2" s="248" t="s">
        <v>294</v>
      </c>
      <c r="AI2" s="249"/>
      <c r="AJ2" s="249"/>
      <c r="AK2" s="248">
        <v>2</v>
      </c>
      <c r="AL2" s="249" t="s">
        <v>295</v>
      </c>
      <c r="AQ2" s="171"/>
      <c r="AR2" s="171"/>
      <c r="AS2" s="171"/>
      <c r="AT2" s="171"/>
      <c r="AU2" s="171"/>
      <c r="AV2" s="171"/>
      <c r="AW2" s="171"/>
      <c r="AX2" s="171"/>
      <c r="AY2" s="171"/>
      <c r="AZ2" s="171"/>
    </row>
    <row r="3" spans="1:52" ht="20.100000000000001" customHeight="1">
      <c r="A3" s="762" t="s">
        <v>57</v>
      </c>
      <c r="B3" s="762"/>
      <c r="C3" s="762"/>
      <c r="D3" s="762"/>
      <c r="E3" s="762"/>
      <c r="F3" s="762"/>
      <c r="G3" s="29"/>
      <c r="H3" s="29"/>
      <c r="I3" s="57"/>
      <c r="AB3" s="250"/>
      <c r="AC3" s="251"/>
      <c r="AE3" s="247">
        <v>3</v>
      </c>
      <c r="AF3" s="224" t="s">
        <v>320</v>
      </c>
      <c r="AG3" s="248">
        <v>3</v>
      </c>
      <c r="AH3" s="248" t="s">
        <v>296</v>
      </c>
      <c r="AI3" s="249"/>
      <c r="AJ3" s="249"/>
      <c r="AK3" s="248">
        <v>3</v>
      </c>
      <c r="AL3" s="249" t="s">
        <v>297</v>
      </c>
      <c r="AQ3" s="171"/>
      <c r="AR3" s="171"/>
      <c r="AS3" s="171"/>
      <c r="AT3" s="171"/>
      <c r="AU3" s="171"/>
      <c r="AV3" s="171"/>
      <c r="AW3" s="171"/>
      <c r="AX3" s="171"/>
      <c r="AY3" s="171"/>
      <c r="AZ3" s="171"/>
    </row>
    <row r="4" spans="1:52" ht="12" customHeight="1">
      <c r="A4" s="29"/>
      <c r="B4" s="29"/>
      <c r="C4" s="29"/>
      <c r="D4" s="29"/>
      <c r="E4" s="29"/>
      <c r="F4" s="29"/>
      <c r="G4" s="29"/>
      <c r="H4" s="29"/>
      <c r="I4" s="57"/>
      <c r="AB4" s="250"/>
      <c r="AC4" s="251"/>
      <c r="AE4" s="247">
        <v>4</v>
      </c>
      <c r="AF4" s="224" t="s">
        <v>321</v>
      </c>
      <c r="AG4" s="248">
        <v>4</v>
      </c>
      <c r="AH4" s="248" t="s">
        <v>298</v>
      </c>
      <c r="AI4" s="249"/>
      <c r="AJ4" s="249"/>
      <c r="AK4" s="248">
        <v>4</v>
      </c>
      <c r="AL4" s="249" t="s">
        <v>299</v>
      </c>
      <c r="AQ4" s="171"/>
      <c r="AR4" s="171"/>
      <c r="AS4" s="171"/>
      <c r="AT4" s="171"/>
      <c r="AU4" s="171"/>
      <c r="AV4" s="171"/>
      <c r="AW4" s="171"/>
      <c r="AX4" s="171"/>
      <c r="AY4" s="171"/>
      <c r="AZ4" s="171"/>
    </row>
    <row r="5" spans="1:52" ht="20.100000000000001" customHeight="1">
      <c r="A5" s="39" t="s">
        <v>317</v>
      </c>
      <c r="B5" s="39"/>
      <c r="C5" s="1426"/>
      <c r="D5" s="1426"/>
      <c r="E5" s="1426"/>
      <c r="F5" s="1426"/>
      <c r="G5" s="39"/>
      <c r="H5" s="39"/>
      <c r="AB5" s="250"/>
      <c r="AC5" s="251"/>
      <c r="AE5" s="247">
        <v>5</v>
      </c>
      <c r="AF5" s="224" t="s">
        <v>322</v>
      </c>
      <c r="AG5" s="248">
        <v>5</v>
      </c>
      <c r="AH5" s="248" t="s">
        <v>298</v>
      </c>
      <c r="AI5" s="249"/>
      <c r="AJ5" s="249"/>
      <c r="AK5" s="248">
        <v>5</v>
      </c>
      <c r="AL5" s="249" t="s">
        <v>300</v>
      </c>
      <c r="AQ5" s="171"/>
      <c r="AR5" s="171"/>
      <c r="AS5" s="171"/>
      <c r="AT5" s="171"/>
      <c r="AU5" s="171"/>
      <c r="AV5" s="171"/>
      <c r="AW5" s="171"/>
      <c r="AX5" s="171"/>
      <c r="AY5" s="171"/>
      <c r="AZ5" s="171"/>
    </row>
    <row r="6" spans="1:52" ht="20.100000000000001" customHeight="1">
      <c r="A6" s="39" t="s">
        <v>6</v>
      </c>
      <c r="B6" s="1427" t="str">
        <f>'Attach 3(JV)'!B24</f>
        <v/>
      </c>
      <c r="C6" s="1427"/>
      <c r="AB6" s="250"/>
      <c r="AC6" s="251"/>
      <c r="AE6" s="247">
        <v>6</v>
      </c>
      <c r="AF6" s="224" t="s">
        <v>323</v>
      </c>
      <c r="AG6" s="248">
        <v>6</v>
      </c>
      <c r="AH6" s="248" t="s">
        <v>298</v>
      </c>
      <c r="AI6" s="252" t="e">
        <f>DAY(B6)</f>
        <v>#VALUE!</v>
      </c>
      <c r="AJ6" s="249"/>
      <c r="AK6" s="248">
        <v>6</v>
      </c>
      <c r="AL6" s="249" t="s">
        <v>301</v>
      </c>
      <c r="AQ6" s="171"/>
      <c r="AR6" s="171"/>
      <c r="AS6" s="171"/>
      <c r="AT6" s="171"/>
      <c r="AU6" s="171"/>
      <c r="AV6" s="171"/>
      <c r="AW6" s="171"/>
      <c r="AX6" s="171"/>
      <c r="AY6" s="171"/>
      <c r="AZ6" s="171"/>
    </row>
    <row r="7" spans="1:52" ht="20.100000000000001" customHeight="1">
      <c r="A7" s="39"/>
      <c r="B7" s="80"/>
      <c r="C7" s="80"/>
      <c r="AB7" s="250"/>
      <c r="AC7" s="251"/>
      <c r="AE7" s="247">
        <v>7</v>
      </c>
      <c r="AF7" s="224" t="s">
        <v>324</v>
      </c>
      <c r="AG7" s="248">
        <v>7</v>
      </c>
      <c r="AH7" s="248" t="s">
        <v>298</v>
      </c>
      <c r="AI7" s="252" t="e">
        <f>MONTH(B6)</f>
        <v>#VALUE!</v>
      </c>
      <c r="AJ7" s="249"/>
      <c r="AK7" s="248">
        <v>7</v>
      </c>
      <c r="AL7" s="249" t="s">
        <v>302</v>
      </c>
      <c r="AQ7" s="171"/>
      <c r="AR7" s="171"/>
      <c r="AS7" s="171"/>
      <c r="AT7" s="171"/>
      <c r="AU7" s="171"/>
      <c r="AV7" s="171"/>
      <c r="AW7" s="171"/>
      <c r="AX7" s="171"/>
      <c r="AY7" s="171"/>
      <c r="AZ7" s="171"/>
    </row>
    <row r="8" spans="1:52" ht="20.100000000000001" customHeight="1">
      <c r="A8" s="68" t="str">
        <f>'Attach 3(JV)'!E7</f>
        <v>To:</v>
      </c>
      <c r="B8" s="15"/>
      <c r="F8" s="33"/>
      <c r="G8" s="33"/>
      <c r="H8" s="33"/>
      <c r="AB8" s="250"/>
      <c r="AC8" s="251"/>
      <c r="AE8" s="247">
        <v>8</v>
      </c>
      <c r="AF8" s="224" t="s">
        <v>325</v>
      </c>
      <c r="AG8" s="248">
        <v>8</v>
      </c>
      <c r="AH8" s="248" t="s">
        <v>298</v>
      </c>
      <c r="AI8" s="252" t="e">
        <f>LOOKUP(AI7,AK1:AK12,AL1:AL12)</f>
        <v>#VALUE!</v>
      </c>
      <c r="AJ8" s="249"/>
      <c r="AK8" s="248">
        <v>8</v>
      </c>
      <c r="AL8" s="249" t="s">
        <v>303</v>
      </c>
      <c r="AQ8" s="171"/>
      <c r="AR8" s="171"/>
      <c r="AS8" s="171"/>
      <c r="AT8" s="171"/>
      <c r="AU8" s="171"/>
      <c r="AV8" s="171"/>
      <c r="AW8" s="171"/>
      <c r="AX8" s="171"/>
      <c r="AY8" s="171"/>
      <c r="AZ8" s="171"/>
    </row>
    <row r="9" spans="1:52" ht="20.100000000000001" customHeight="1">
      <c r="A9" s="68" t="str">
        <f>'Attach 3(JV)'!E8</f>
        <v>Contract Services</v>
      </c>
      <c r="B9" s="16"/>
      <c r="F9" s="33"/>
      <c r="G9" s="33"/>
      <c r="H9" s="33"/>
      <c r="AB9" s="250"/>
      <c r="AC9" s="251"/>
      <c r="AE9" s="247">
        <v>9</v>
      </c>
      <c r="AF9" s="224" t="s">
        <v>326</v>
      </c>
      <c r="AG9" s="248">
        <v>9</v>
      </c>
      <c r="AH9" s="248" t="s">
        <v>298</v>
      </c>
      <c r="AI9" s="252" t="e">
        <f>YEAR(B6)</f>
        <v>#VALUE!</v>
      </c>
      <c r="AJ9" s="249"/>
      <c r="AK9" s="248">
        <v>9</v>
      </c>
      <c r="AL9" s="249" t="s">
        <v>304</v>
      </c>
      <c r="AQ9" s="171"/>
      <c r="AR9" s="171"/>
      <c r="AS9" s="171"/>
      <c r="AT9" s="171"/>
      <c r="AU9" s="171"/>
      <c r="AV9" s="171"/>
      <c r="AW9" s="171"/>
      <c r="AX9" s="171"/>
      <c r="AY9" s="171"/>
      <c r="AZ9" s="171"/>
    </row>
    <row r="10" spans="1:52" ht="20.100000000000001" customHeight="1">
      <c r="A10" s="68" t="str">
        <f>'Attach 3(JV)'!E9</f>
        <v>Power Grid Corporation of India Ltd.,</v>
      </c>
      <c r="B10" s="16"/>
      <c r="F10" s="33"/>
      <c r="G10" s="33"/>
      <c r="H10" s="33"/>
      <c r="AB10" s="250"/>
      <c r="AC10" s="251"/>
      <c r="AE10" s="247">
        <v>10</v>
      </c>
      <c r="AF10" s="224" t="s">
        <v>327</v>
      </c>
      <c r="AG10" s="248">
        <v>10</v>
      </c>
      <c r="AH10" s="248" t="s">
        <v>298</v>
      </c>
      <c r="AI10" s="249"/>
      <c r="AJ10" s="249"/>
      <c r="AK10" s="248">
        <v>10</v>
      </c>
      <c r="AL10" s="249" t="s">
        <v>305</v>
      </c>
      <c r="AQ10" s="171"/>
      <c r="AR10" s="171"/>
      <c r="AS10" s="171"/>
      <c r="AT10" s="171"/>
      <c r="AU10" s="171"/>
      <c r="AV10" s="171"/>
      <c r="AW10" s="171"/>
      <c r="AX10" s="171"/>
      <c r="AY10" s="171"/>
      <c r="AZ10" s="171"/>
    </row>
    <row r="11" spans="1:52" ht="20.100000000000001" customHeight="1">
      <c r="A11" s="68" t="str">
        <f>'Attach 3(JV)'!E10</f>
        <v>"Saudamini", Plot No. 2, Sector 29</v>
      </c>
      <c r="B11" s="16"/>
      <c r="F11" s="33"/>
      <c r="G11" s="33"/>
      <c r="H11" s="33"/>
      <c r="AB11" s="250"/>
      <c r="AC11" s="251"/>
      <c r="AE11" s="247">
        <v>11</v>
      </c>
      <c r="AF11" s="224" t="s">
        <v>328</v>
      </c>
      <c r="AG11" s="248">
        <v>11</v>
      </c>
      <c r="AH11" s="248" t="s">
        <v>298</v>
      </c>
      <c r="AI11" s="249"/>
      <c r="AJ11" s="249"/>
      <c r="AK11" s="248">
        <v>11</v>
      </c>
      <c r="AL11" s="249" t="s">
        <v>306</v>
      </c>
      <c r="AQ11" s="171"/>
      <c r="AR11" s="171"/>
      <c r="AS11" s="171"/>
      <c r="AT11" s="171"/>
      <c r="AU11" s="171"/>
      <c r="AV11" s="171"/>
      <c r="AW11" s="171"/>
      <c r="AX11" s="171"/>
      <c r="AY11" s="171"/>
      <c r="AZ11" s="171"/>
    </row>
    <row r="12" spans="1:52" ht="20.100000000000001" customHeight="1">
      <c r="A12" s="68" t="str">
        <f>'Attach 3(JV)'!E11</f>
        <v>Gurgaon (Haryana) - 122001</v>
      </c>
      <c r="B12" s="16"/>
      <c r="F12" s="33"/>
      <c r="G12" s="33"/>
      <c r="H12" s="33"/>
      <c r="AB12" s="250"/>
      <c r="AC12" s="251"/>
      <c r="AE12" s="247">
        <v>12</v>
      </c>
      <c r="AF12" s="224" t="s">
        <v>329</v>
      </c>
      <c r="AG12" s="248">
        <v>12</v>
      </c>
      <c r="AH12" s="248" t="s">
        <v>298</v>
      </c>
      <c r="AI12" s="249"/>
      <c r="AJ12" s="249"/>
      <c r="AK12" s="248">
        <v>12</v>
      </c>
      <c r="AL12" s="249" t="s">
        <v>307</v>
      </c>
      <c r="AQ12" s="171"/>
      <c r="AR12" s="171"/>
      <c r="AS12" s="171"/>
      <c r="AT12" s="171"/>
      <c r="AU12" s="171"/>
      <c r="AV12" s="171"/>
      <c r="AW12" s="171"/>
      <c r="AX12" s="171"/>
      <c r="AY12" s="171"/>
      <c r="AZ12" s="171"/>
    </row>
    <row r="13" spans="1:52" ht="20.100000000000001" customHeight="1">
      <c r="A13" s="68"/>
      <c r="B13" s="16"/>
      <c r="F13" s="33"/>
      <c r="G13" s="33"/>
      <c r="H13" s="33"/>
      <c r="AB13" s="250"/>
      <c r="AC13" s="251"/>
      <c r="AE13" s="247">
        <v>13</v>
      </c>
      <c r="AF13" s="224" t="s">
        <v>330</v>
      </c>
      <c r="AG13" s="248">
        <v>13</v>
      </c>
      <c r="AH13" s="248" t="s">
        <v>298</v>
      </c>
      <c r="AI13" s="249"/>
      <c r="AJ13" s="249"/>
      <c r="AK13" s="249"/>
      <c r="AL13" s="249"/>
      <c r="AQ13" s="171"/>
      <c r="AR13" s="171"/>
      <c r="AS13" s="171"/>
      <c r="AT13" s="171"/>
      <c r="AU13" s="171"/>
      <c r="AV13" s="171"/>
      <c r="AW13" s="171"/>
      <c r="AX13" s="171"/>
      <c r="AY13" s="171"/>
      <c r="AZ13" s="171"/>
    </row>
    <row r="14" spans="1:52" ht="12" customHeight="1">
      <c r="A14" s="39"/>
      <c r="B14" s="39"/>
      <c r="F14" s="33"/>
      <c r="G14" s="33"/>
      <c r="H14" s="33"/>
      <c r="AB14" s="250"/>
      <c r="AC14" s="251"/>
      <c r="AE14" s="247">
        <v>14</v>
      </c>
      <c r="AF14" s="224" t="s">
        <v>331</v>
      </c>
      <c r="AG14" s="248">
        <v>14</v>
      </c>
      <c r="AH14" s="248" t="s">
        <v>298</v>
      </c>
      <c r="AI14" s="249"/>
      <c r="AJ14" s="249"/>
      <c r="AK14" s="249"/>
      <c r="AL14" s="249"/>
      <c r="AQ14" s="171"/>
      <c r="AR14" s="171"/>
      <c r="AS14" s="171"/>
      <c r="AT14" s="171"/>
      <c r="AU14" s="171"/>
      <c r="AV14" s="171"/>
      <c r="AW14" s="171"/>
      <c r="AX14" s="171"/>
      <c r="AY14" s="171"/>
      <c r="AZ14" s="171"/>
    </row>
    <row r="15" spans="1:52" ht="69" customHeight="1">
      <c r="A15" s="376" t="s">
        <v>341</v>
      </c>
      <c r="B15" s="72"/>
      <c r="C15" s="1428" t="str">
        <f>Basic!B1</f>
        <v>Tower Package TW03 for Zing-Zingbar to Sissu portion of ±350 KV HVDC Pang-Kaithal Transmission Line associated with Transmission system for evacuation of RE power from renewable energy parks in Leh (5 GW Leh-Kaithal transmission corridor)</v>
      </c>
      <c r="D15" s="1428"/>
      <c r="E15" s="1428"/>
      <c r="F15" s="1428"/>
      <c r="G15" s="33"/>
      <c r="H15" s="33"/>
      <c r="AB15" s="250"/>
      <c r="AC15" s="251"/>
      <c r="AE15" s="247">
        <v>15</v>
      </c>
      <c r="AF15" s="224" t="s">
        <v>332</v>
      </c>
      <c r="AG15" s="248">
        <v>15</v>
      </c>
      <c r="AH15" s="248" t="s">
        <v>298</v>
      </c>
      <c r="AI15" s="249"/>
      <c r="AJ15" s="249"/>
      <c r="AK15" s="249"/>
      <c r="AL15" s="249"/>
      <c r="AQ15" s="171"/>
      <c r="AR15" s="171"/>
      <c r="AS15" s="171"/>
      <c r="AT15" s="171"/>
      <c r="AU15" s="171"/>
      <c r="AV15" s="171"/>
      <c r="AW15" s="171"/>
      <c r="AX15" s="171"/>
      <c r="AY15" s="171"/>
      <c r="AZ15" s="171"/>
    </row>
    <row r="16" spans="1:52" ht="30" customHeight="1">
      <c r="A16" s="30" t="s">
        <v>58</v>
      </c>
      <c r="C16" s="33"/>
      <c r="D16" s="33"/>
      <c r="E16" s="33"/>
      <c r="F16" s="33"/>
      <c r="G16" s="1423" t="s">
        <v>172</v>
      </c>
      <c r="H16" s="1423"/>
      <c r="P16" s="66">
        <f>'Names of Bidder'!I4</f>
        <v>0</v>
      </c>
      <c r="AB16" s="250"/>
      <c r="AC16" s="251"/>
      <c r="AE16" s="247">
        <v>16</v>
      </c>
      <c r="AF16" s="224" t="s">
        <v>333</v>
      </c>
      <c r="AG16" s="248">
        <v>16</v>
      </c>
      <c r="AH16" s="248" t="s">
        <v>298</v>
      </c>
      <c r="AI16" s="249"/>
      <c r="AJ16" s="249"/>
      <c r="AK16" s="249"/>
      <c r="AL16" s="249"/>
      <c r="AQ16" s="171"/>
      <c r="AR16" s="171"/>
      <c r="AS16" s="171"/>
      <c r="AT16" s="171"/>
      <c r="AU16" s="171"/>
      <c r="AV16" s="171"/>
      <c r="AW16" s="171"/>
      <c r="AX16" s="171"/>
      <c r="AY16" s="171"/>
      <c r="AZ16" s="171"/>
    </row>
    <row r="17" spans="1:52" s="25" customFormat="1" ht="171.75" customHeight="1">
      <c r="A17" s="84">
        <v>1</v>
      </c>
      <c r="B17" s="1409"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409"/>
      <c r="D17" s="1409"/>
      <c r="E17" s="1409"/>
      <c r="F17" s="1409"/>
      <c r="G17" s="335" t="s">
        <v>469</v>
      </c>
      <c r="H17" s="336" t="s">
        <v>470</v>
      </c>
      <c r="I17" s="221"/>
      <c r="J17" s="66"/>
      <c r="K17" s="66"/>
      <c r="L17" s="66"/>
      <c r="M17" s="66"/>
      <c r="N17" s="66"/>
      <c r="O17" s="66"/>
      <c r="P17" s="66"/>
      <c r="Q17" s="66"/>
      <c r="R17" s="66"/>
      <c r="S17" s="66"/>
      <c r="T17" s="66"/>
      <c r="U17" s="66"/>
      <c r="V17" s="66"/>
      <c r="W17" s="66"/>
      <c r="X17" s="66"/>
      <c r="Y17" s="66"/>
      <c r="Z17" s="71"/>
      <c r="AA17" s="71"/>
      <c r="AB17" s="253" t="s">
        <v>342</v>
      </c>
      <c r="AC17" s="69"/>
      <c r="AD17" s="254"/>
      <c r="AE17" s="247">
        <v>17</v>
      </c>
      <c r="AF17" s="66" t="s">
        <v>334</v>
      </c>
      <c r="AG17" s="248">
        <v>17</v>
      </c>
      <c r="AH17" s="248" t="s">
        <v>298</v>
      </c>
      <c r="AI17" s="249"/>
      <c r="AJ17" s="249"/>
      <c r="AK17" s="249"/>
      <c r="AL17" s="249"/>
      <c r="AM17" s="66"/>
      <c r="AN17" s="66"/>
      <c r="AO17" s="66"/>
      <c r="AP17" s="66"/>
      <c r="AQ17" s="168"/>
      <c r="AR17" s="168"/>
      <c r="AS17" s="168"/>
      <c r="AT17" s="168"/>
      <c r="AU17" s="168"/>
      <c r="AV17" s="168"/>
      <c r="AW17" s="168"/>
      <c r="AX17" s="168"/>
      <c r="AY17" s="168"/>
      <c r="AZ17" s="168"/>
    </row>
    <row r="18" spans="1:52" s="25" customFormat="1" ht="43.5" customHeight="1">
      <c r="A18" s="84"/>
      <c r="B18" s="1425" t="s">
        <v>550</v>
      </c>
      <c r="C18" s="1425"/>
      <c r="D18" s="1425"/>
      <c r="E18" s="1425"/>
      <c r="F18" s="1425"/>
      <c r="G18" s="367"/>
      <c r="H18" s="368"/>
      <c r="I18" s="221"/>
      <c r="J18" s="66"/>
      <c r="K18" s="66"/>
      <c r="L18" s="66"/>
      <c r="M18" s="66"/>
      <c r="N18" s="66"/>
      <c r="O18" s="66"/>
      <c r="P18" s="66"/>
      <c r="Q18" s="66"/>
      <c r="R18" s="66"/>
      <c r="S18" s="66"/>
      <c r="T18" s="66"/>
      <c r="U18" s="66"/>
      <c r="V18" s="66"/>
      <c r="W18" s="66"/>
      <c r="X18" s="66"/>
      <c r="Y18" s="66"/>
      <c r="Z18" s="71"/>
      <c r="AA18" s="71"/>
      <c r="AB18" s="253"/>
      <c r="AC18" s="69"/>
      <c r="AD18" s="254"/>
      <c r="AE18" s="247"/>
      <c r="AF18" s="66"/>
      <c r="AG18" s="248"/>
      <c r="AH18" s="248"/>
      <c r="AI18" s="249"/>
      <c r="AJ18" s="249"/>
      <c r="AK18" s="249"/>
      <c r="AL18" s="249"/>
      <c r="AM18" s="66"/>
      <c r="AN18" s="66"/>
      <c r="AO18" s="66"/>
      <c r="AP18" s="66"/>
      <c r="AQ18" s="168"/>
      <c r="AR18" s="168"/>
      <c r="AS18" s="168"/>
      <c r="AT18" s="168"/>
      <c r="AU18" s="168"/>
      <c r="AV18" s="168"/>
      <c r="AW18" s="168"/>
      <c r="AX18" s="168"/>
      <c r="AY18" s="168"/>
      <c r="AZ18" s="168"/>
    </row>
    <row r="19" spans="1:52" s="25" customFormat="1" ht="54.75" customHeight="1">
      <c r="A19" s="84">
        <v>1.1000000000000001</v>
      </c>
      <c r="B19" s="1425" t="s">
        <v>578</v>
      </c>
      <c r="C19" s="1425"/>
      <c r="D19" s="1425"/>
      <c r="E19" s="1425"/>
      <c r="F19" s="1425"/>
      <c r="G19" s="575"/>
      <c r="H19" s="575"/>
      <c r="I19" s="575"/>
      <c r="J19" s="74"/>
      <c r="K19" s="66"/>
      <c r="L19" s="66"/>
      <c r="M19" s="66"/>
      <c r="N19" s="66"/>
      <c r="O19" s="66"/>
      <c r="P19" s="66"/>
      <c r="Q19" s="66"/>
      <c r="R19" s="66"/>
      <c r="S19" s="66"/>
      <c r="T19" s="66"/>
      <c r="U19" s="66"/>
      <c r="V19" s="66"/>
      <c r="W19" s="66"/>
      <c r="X19" s="66"/>
      <c r="Y19" s="66"/>
      <c r="Z19" s="71"/>
      <c r="AA19" s="71"/>
      <c r="AB19" s="253"/>
      <c r="AC19" s="69"/>
      <c r="AD19" s="254"/>
      <c r="AE19" s="247"/>
      <c r="AF19" s="66"/>
      <c r="AG19" s="248"/>
      <c r="AH19" s="248"/>
      <c r="AI19" s="249"/>
      <c r="AJ19" s="249"/>
      <c r="AK19" s="249"/>
      <c r="AL19" s="249"/>
      <c r="AM19" s="66"/>
      <c r="AN19" s="66"/>
      <c r="AO19" s="66"/>
      <c r="AP19" s="66"/>
      <c r="AQ19" s="168"/>
      <c r="AR19" s="168"/>
      <c r="AS19" s="168"/>
      <c r="AT19" s="168"/>
      <c r="AU19" s="168"/>
      <c r="AV19" s="168"/>
      <c r="AW19" s="168"/>
      <c r="AX19" s="168"/>
      <c r="AY19" s="168"/>
      <c r="AZ19" s="168"/>
    </row>
    <row r="20" spans="1:52" ht="21" customHeight="1">
      <c r="A20" s="84">
        <v>2</v>
      </c>
      <c r="B20" s="85" t="s">
        <v>59</v>
      </c>
      <c r="C20" s="33"/>
      <c r="D20" s="33"/>
      <c r="E20" s="33"/>
      <c r="F20" s="33"/>
      <c r="G20" s="33"/>
      <c r="H20" s="33"/>
      <c r="AB20" s="250"/>
      <c r="AC20" s="251" t="s">
        <v>343</v>
      </c>
      <c r="AE20" s="247">
        <v>18</v>
      </c>
      <c r="AF20" s="224" t="s">
        <v>335</v>
      </c>
      <c r="AG20" s="248">
        <v>18</v>
      </c>
      <c r="AH20" s="248" t="s">
        <v>298</v>
      </c>
      <c r="AI20" s="249"/>
      <c r="AJ20" s="249"/>
      <c r="AK20" s="249"/>
      <c r="AL20" s="249"/>
      <c r="AQ20" s="171"/>
      <c r="AR20" s="171"/>
      <c r="AS20" s="171"/>
      <c r="AT20" s="171"/>
      <c r="AU20" s="171"/>
      <c r="AV20" s="171"/>
      <c r="AW20" s="171"/>
      <c r="AX20" s="171"/>
      <c r="AY20" s="171"/>
      <c r="AZ20" s="171"/>
    </row>
    <row r="21" spans="1:52" s="25" customFormat="1" ht="43.5" customHeight="1">
      <c r="A21" s="30"/>
      <c r="B21" s="760" t="s">
        <v>61</v>
      </c>
      <c r="C21" s="760"/>
      <c r="D21" s="760"/>
      <c r="E21" s="760"/>
      <c r="F21" s="760"/>
      <c r="G21" s="112"/>
      <c r="H21" s="112"/>
      <c r="I21" s="112"/>
      <c r="J21" s="71"/>
      <c r="K21" s="594"/>
      <c r="L21" s="594"/>
      <c r="M21" s="66"/>
      <c r="N21" s="66"/>
      <c r="O21" s="66"/>
      <c r="P21" s="66"/>
      <c r="Q21" s="66"/>
      <c r="R21" s="66"/>
      <c r="S21" s="66"/>
      <c r="T21" s="66"/>
      <c r="U21" s="66"/>
      <c r="V21" s="66"/>
      <c r="W21" s="66"/>
      <c r="X21" s="66"/>
      <c r="Y21" s="66"/>
      <c r="Z21" s="66"/>
      <c r="AA21" s="66"/>
      <c r="AB21" s="250"/>
      <c r="AC21" s="251" t="s">
        <v>344</v>
      </c>
      <c r="AD21" s="247"/>
      <c r="AE21" s="247">
        <v>19</v>
      </c>
      <c r="AF21" s="66" t="s">
        <v>336</v>
      </c>
      <c r="AG21" s="248">
        <v>19</v>
      </c>
      <c r="AH21" s="248" t="s">
        <v>298</v>
      </c>
      <c r="AI21" s="255"/>
      <c r="AJ21" s="255"/>
      <c r="AK21" s="255"/>
      <c r="AL21" s="255"/>
      <c r="AM21" s="66"/>
      <c r="AN21" s="66"/>
      <c r="AO21" s="66"/>
      <c r="AP21" s="66"/>
      <c r="AQ21" s="168"/>
      <c r="AR21" s="168"/>
      <c r="AS21" s="168"/>
      <c r="AT21" s="168"/>
      <c r="AU21" s="168"/>
      <c r="AV21" s="168"/>
      <c r="AW21" s="168"/>
      <c r="AX21" s="168"/>
      <c r="AY21" s="168"/>
      <c r="AZ21" s="168"/>
    </row>
    <row r="22" spans="1:52" s="25" customFormat="1" ht="61.5" hidden="1" customHeight="1">
      <c r="A22" s="30"/>
      <c r="B22" s="72"/>
      <c r="C22" s="33"/>
      <c r="D22" s="1424"/>
      <c r="E22" s="1424"/>
      <c r="F22" s="1424"/>
      <c r="G22" s="591" t="s">
        <v>346</v>
      </c>
      <c r="H22" s="592" t="s">
        <v>721</v>
      </c>
      <c r="I22" s="593"/>
      <c r="J22" s="592"/>
      <c r="K22" s="592"/>
      <c r="L22" s="592"/>
      <c r="M22" s="288"/>
      <c r="N22" s="247"/>
      <c r="O22" s="247"/>
      <c r="P22" s="247"/>
      <c r="Q22" s="247"/>
      <c r="R22" s="247"/>
      <c r="S22" s="247"/>
      <c r="T22" s="247"/>
      <c r="U22" s="247"/>
      <c r="V22" s="247"/>
      <c r="W22" s="247"/>
      <c r="X22" s="247"/>
      <c r="Y22" s="247"/>
      <c r="Z22" s="66"/>
      <c r="AA22" s="66"/>
      <c r="AB22" s="250"/>
      <c r="AC22" s="251" t="s">
        <v>345</v>
      </c>
      <c r="AD22" s="247" t="str">
        <f>IF(ISERROR(LOOKUP(J22,AE1:AE22,AF1:AF22)), "Zero", LOOKUP(J22,AE1:AE22,AF1:AF22))</f>
        <v>Zero</v>
      </c>
      <c r="AE22" s="247">
        <v>20</v>
      </c>
      <c r="AF22" s="66" t="s">
        <v>337</v>
      </c>
      <c r="AG22" s="248">
        <v>20</v>
      </c>
      <c r="AH22" s="248" t="s">
        <v>298</v>
      </c>
      <c r="AI22" s="249"/>
      <c r="AJ22" s="249"/>
      <c r="AK22" s="249"/>
      <c r="AL22" s="249"/>
      <c r="AM22" s="66"/>
      <c r="AN22" s="66"/>
      <c r="AO22" s="66"/>
      <c r="AP22" s="66"/>
      <c r="AQ22" s="168"/>
      <c r="AR22" s="168"/>
      <c r="AS22" s="168"/>
      <c r="AT22" s="168"/>
      <c r="AU22" s="168"/>
      <c r="AV22" s="168"/>
      <c r="AW22" s="168"/>
      <c r="AX22" s="168"/>
      <c r="AY22" s="168"/>
      <c r="AZ22" s="168"/>
    </row>
    <row r="23" spans="1:52" s="25" customFormat="1" ht="61.5" hidden="1" customHeight="1">
      <c r="A23" s="30"/>
      <c r="B23" s="72"/>
      <c r="C23" s="33"/>
      <c r="D23" s="1429"/>
      <c r="E23" s="1429"/>
      <c r="F23" s="1429"/>
      <c r="G23" s="112"/>
      <c r="H23" s="112"/>
      <c r="I23" s="112"/>
      <c r="J23" s="112"/>
      <c r="K23" s="247"/>
      <c r="L23" s="247"/>
      <c r="M23" s="288"/>
      <c r="N23" s="247"/>
      <c r="O23" s="247"/>
      <c r="P23" s="247"/>
      <c r="Q23" s="247"/>
      <c r="R23" s="247"/>
      <c r="S23" s="247"/>
      <c r="T23" s="247"/>
      <c r="U23" s="247"/>
      <c r="V23" s="247"/>
      <c r="W23" s="247"/>
      <c r="X23" s="247"/>
      <c r="Y23" s="247"/>
      <c r="Z23" s="66"/>
      <c r="AA23" s="66"/>
      <c r="AB23" s="250"/>
      <c r="AC23" s="251"/>
      <c r="AD23" s="247"/>
      <c r="AE23" s="247"/>
      <c r="AF23" s="66"/>
      <c r="AG23" s="248"/>
      <c r="AH23" s="248"/>
      <c r="AI23" s="249"/>
      <c r="AJ23" s="249"/>
      <c r="AK23" s="249"/>
      <c r="AL23" s="249"/>
      <c r="AM23" s="66"/>
      <c r="AN23" s="66"/>
      <c r="AO23" s="66"/>
      <c r="AP23" s="66"/>
      <c r="AQ23" s="168"/>
      <c r="AR23" s="168"/>
      <c r="AS23" s="168"/>
      <c r="AT23" s="168"/>
      <c r="AU23" s="168"/>
      <c r="AV23" s="168"/>
      <c r="AW23" s="168"/>
      <c r="AX23" s="168"/>
      <c r="AY23" s="168"/>
      <c r="AZ23" s="168"/>
    </row>
    <row r="24" spans="1:52" s="25" customFormat="1" ht="48" customHeight="1">
      <c r="A24" s="30"/>
      <c r="B24" s="376" t="str">
        <f>"(a) Attachment 1(" &amp; Basic!$B$2 &amp; ") :"</f>
        <v>(a) Attachment 1(TW03) :</v>
      </c>
      <c r="C24" s="36"/>
      <c r="D24" s="1430" t="s">
        <v>749</v>
      </c>
      <c r="E24" s="1431"/>
      <c r="F24" s="1431"/>
      <c r="G24" s="1422"/>
      <c r="H24" s="1422"/>
      <c r="I24" s="1422"/>
      <c r="J24" s="1422"/>
      <c r="K24" s="247"/>
      <c r="L24" s="247"/>
      <c r="M24" s="288"/>
      <c r="N24" s="247"/>
      <c r="O24" s="247"/>
      <c r="P24" s="247"/>
      <c r="Q24" s="247"/>
      <c r="R24" s="247"/>
      <c r="S24" s="247"/>
      <c r="T24" s="247"/>
      <c r="U24" s="247"/>
      <c r="V24" s="247"/>
      <c r="W24" s="247"/>
      <c r="X24" s="247"/>
      <c r="Y24" s="247"/>
      <c r="Z24" s="66"/>
      <c r="AA24" s="66"/>
      <c r="AB24" s="250"/>
      <c r="AC24" s="251"/>
      <c r="AD24" s="247"/>
      <c r="AE24" s="247"/>
      <c r="AF24" s="66"/>
      <c r="AG24" s="248"/>
      <c r="AH24" s="248"/>
      <c r="AI24" s="249"/>
      <c r="AJ24" s="249"/>
      <c r="AK24" s="249"/>
      <c r="AL24" s="249"/>
      <c r="AM24" s="66"/>
      <c r="AN24" s="66"/>
      <c r="AO24" s="66"/>
      <c r="AP24" s="66"/>
      <c r="AQ24" s="168"/>
      <c r="AR24" s="168"/>
      <c r="AS24" s="168"/>
      <c r="AT24" s="168"/>
      <c r="AU24" s="168"/>
      <c r="AV24" s="168"/>
      <c r="AW24" s="168"/>
      <c r="AX24" s="168"/>
      <c r="AY24" s="168"/>
      <c r="AZ24" s="168"/>
    </row>
    <row r="25" spans="1:52" s="25" customFormat="1" ht="74.25" customHeight="1">
      <c r="A25" s="30"/>
      <c r="B25" s="72" t="str">
        <f>"(b) Attachment 2(" &amp; Basic!$B$2 &amp; ") :"</f>
        <v>(b) Attachment 2(TW03) :</v>
      </c>
      <c r="C25" s="33"/>
      <c r="D25" s="1420" t="s">
        <v>62</v>
      </c>
      <c r="E25" s="1420"/>
      <c r="F25" s="1420"/>
      <c r="G25" s="1422"/>
      <c r="H25" s="1422"/>
      <c r="I25" s="1422"/>
      <c r="J25" s="1422"/>
      <c r="K25" s="66"/>
      <c r="L25" s="66"/>
      <c r="M25" s="66"/>
      <c r="N25" s="66"/>
      <c r="O25" s="66"/>
      <c r="P25" s="66"/>
      <c r="Q25" s="66"/>
      <c r="R25" s="66"/>
      <c r="S25" s="66"/>
      <c r="T25" s="66"/>
      <c r="U25" s="66"/>
      <c r="V25" s="66"/>
      <c r="W25" s="66"/>
      <c r="X25" s="66"/>
      <c r="Y25" s="66"/>
      <c r="Z25" s="66"/>
      <c r="AA25" s="66"/>
      <c r="AB25" s="250"/>
      <c r="AC25" s="251" t="s">
        <v>346</v>
      </c>
      <c r="AD25" s="247" t="str">
        <f>IF(J22 &gt; 9, "("&amp;J22&amp;")", "(0"&amp;J22&amp;")")</f>
        <v>(0)</v>
      </c>
      <c r="AE25" s="247"/>
      <c r="AF25" s="66"/>
      <c r="AG25" s="248">
        <v>21</v>
      </c>
      <c r="AH25" s="248" t="s">
        <v>113</v>
      </c>
      <c r="AI25" s="249"/>
      <c r="AJ25" s="249"/>
      <c r="AK25" s="249"/>
      <c r="AL25" s="249"/>
      <c r="AM25" s="66"/>
      <c r="AN25" s="66"/>
      <c r="AO25" s="66"/>
      <c r="AP25" s="66"/>
      <c r="AQ25" s="168"/>
      <c r="AR25" s="168"/>
      <c r="AS25" s="168"/>
      <c r="AT25" s="168"/>
      <c r="AU25" s="168"/>
      <c r="AV25" s="168"/>
      <c r="AW25" s="168"/>
      <c r="AX25" s="168"/>
      <c r="AY25" s="168"/>
      <c r="AZ25" s="168"/>
    </row>
    <row r="26" spans="1:52" s="25" customFormat="1" ht="78.75" customHeight="1">
      <c r="A26" s="30"/>
      <c r="B26" s="72" t="str">
        <f>"(c) Attachment 3(" &amp; Basic!$B$2 &amp; ") :"</f>
        <v>(c) Attachment 3(TW03) :</v>
      </c>
      <c r="C26" s="33"/>
      <c r="D26" s="1420" t="s">
        <v>313</v>
      </c>
      <c r="E26" s="1420"/>
      <c r="F26" s="1420"/>
      <c r="G26" s="86"/>
      <c r="H26" s="86"/>
      <c r="I26" s="66"/>
      <c r="J26" s="66"/>
      <c r="K26" s="66"/>
      <c r="L26" s="66"/>
      <c r="M26" s="66"/>
      <c r="N26" s="66"/>
      <c r="O26" s="66"/>
      <c r="P26" s="66"/>
      <c r="Q26" s="66"/>
      <c r="R26" s="66"/>
      <c r="S26" s="66"/>
      <c r="T26" s="66"/>
      <c r="U26" s="66"/>
      <c r="V26" s="66"/>
      <c r="W26" s="66"/>
      <c r="X26" s="66"/>
      <c r="Y26" s="66"/>
      <c r="Z26" s="66"/>
      <c r="AA26" s="35"/>
      <c r="AB26" s="250"/>
      <c r="AC26" s="251"/>
      <c r="AD26" s="247"/>
      <c r="AE26" s="247"/>
      <c r="AF26" s="66"/>
      <c r="AG26" s="248">
        <v>22</v>
      </c>
      <c r="AH26" s="248" t="s">
        <v>298</v>
      </c>
      <c r="AI26" s="249"/>
      <c r="AJ26" s="249"/>
      <c r="AK26" s="249"/>
      <c r="AL26" s="249"/>
      <c r="AM26" s="66"/>
      <c r="AN26" s="66"/>
      <c r="AO26" s="66"/>
      <c r="AP26" s="66"/>
      <c r="AQ26" s="168"/>
      <c r="AR26" s="168"/>
      <c r="AS26" s="168"/>
      <c r="AT26" s="168"/>
      <c r="AU26" s="168"/>
      <c r="AV26" s="168"/>
      <c r="AW26" s="168"/>
      <c r="AX26" s="168"/>
      <c r="AY26" s="168"/>
      <c r="AZ26" s="168"/>
    </row>
    <row r="27" spans="1:52" s="25" customFormat="1" ht="58.5" customHeight="1">
      <c r="A27" s="30"/>
      <c r="B27" s="30"/>
      <c r="C27" s="30"/>
      <c r="D27" s="1420" t="s">
        <v>170</v>
      </c>
      <c r="E27" s="1420"/>
      <c r="F27" s="1420"/>
      <c r="G27" s="214"/>
      <c r="H27" s="289" t="str">
        <f>'Names of Bidder'!D9</f>
        <v>SOLE BIDDER</v>
      </c>
      <c r="I27" s="66"/>
      <c r="J27" s="74"/>
      <c r="K27" s="74"/>
      <c r="L27" s="74"/>
      <c r="M27" s="74"/>
      <c r="N27" s="74"/>
      <c r="O27" s="74"/>
      <c r="P27" s="74"/>
      <c r="Q27" s="74"/>
      <c r="R27" s="74"/>
      <c r="S27" s="74"/>
      <c r="T27" s="74"/>
      <c r="U27" s="74"/>
      <c r="V27" s="74"/>
      <c r="W27" s="74"/>
      <c r="X27" s="74"/>
      <c r="Y27" s="74"/>
      <c r="Z27" s="66"/>
      <c r="AA27" s="66"/>
      <c r="AB27" s="250"/>
      <c r="AC27" s="251" t="s">
        <v>347</v>
      </c>
      <c r="AD27" s="247"/>
      <c r="AE27" s="247"/>
      <c r="AF27" s="66"/>
      <c r="AG27" s="248">
        <v>23</v>
      </c>
      <c r="AH27" s="248" t="s">
        <v>298</v>
      </c>
      <c r="AI27" s="249"/>
      <c r="AJ27" s="249"/>
      <c r="AK27" s="249"/>
      <c r="AL27" s="249"/>
      <c r="AM27" s="66"/>
      <c r="AN27" s="66"/>
      <c r="AO27" s="66"/>
      <c r="AP27" s="66"/>
      <c r="AQ27" s="168"/>
      <c r="AR27" s="168"/>
      <c r="AS27" s="168"/>
      <c r="AT27" s="168"/>
      <c r="AU27" s="168"/>
      <c r="AV27" s="168"/>
      <c r="AW27" s="168"/>
      <c r="AX27" s="168"/>
      <c r="AY27" s="168"/>
      <c r="AZ27" s="168"/>
    </row>
    <row r="28" spans="1:52" s="25" customFormat="1" ht="48" customHeight="1">
      <c r="A28" s="30"/>
      <c r="B28" s="30"/>
      <c r="C28" s="30"/>
      <c r="D28" s="1420" t="s">
        <v>171</v>
      </c>
      <c r="E28" s="1420"/>
      <c r="F28" s="1420"/>
      <c r="G28" s="214">
        <v>0</v>
      </c>
      <c r="H28" s="289">
        <f>'Names of Bidder'!D10</f>
        <v>1</v>
      </c>
      <c r="I28" s="66"/>
      <c r="J28" s="222"/>
      <c r="K28" s="222"/>
      <c r="L28" s="222"/>
      <c r="M28" s="222"/>
      <c r="N28" s="222"/>
      <c r="O28" s="222"/>
      <c r="P28" s="222"/>
      <c r="Q28" s="222"/>
      <c r="R28" s="222"/>
      <c r="S28" s="222"/>
      <c r="T28" s="222"/>
      <c r="U28" s="222"/>
      <c r="V28" s="222"/>
      <c r="W28" s="222"/>
      <c r="X28" s="222"/>
      <c r="Y28" s="222"/>
      <c r="Z28" s="222"/>
      <c r="AA28" s="222"/>
      <c r="AB28" s="250"/>
      <c r="AC28" s="251" t="s">
        <v>348</v>
      </c>
      <c r="AD28" s="247"/>
      <c r="AE28" s="247"/>
      <c r="AF28" s="66"/>
      <c r="AG28" s="248">
        <v>24</v>
      </c>
      <c r="AH28" s="248" t="s">
        <v>298</v>
      </c>
      <c r="AI28" s="249"/>
      <c r="AJ28" s="249"/>
      <c r="AK28" s="249"/>
      <c r="AL28" s="249"/>
      <c r="AM28" s="66"/>
      <c r="AN28" s="66"/>
      <c r="AO28" s="66"/>
      <c r="AP28" s="66"/>
      <c r="AQ28" s="168"/>
      <c r="AR28" s="168"/>
      <c r="AS28" s="168"/>
      <c r="AT28" s="168"/>
      <c r="AU28" s="168"/>
      <c r="AV28" s="168"/>
      <c r="AW28" s="168"/>
      <c r="AX28" s="168"/>
      <c r="AY28" s="168"/>
      <c r="AZ28" s="168"/>
    </row>
    <row r="29" spans="1:52" ht="187.5" customHeight="1">
      <c r="B29" s="72" t="str">
        <f>"(d) Attachment 4(" &amp; Basic!$B$2 &amp; ") :"</f>
        <v>(d) Attachment 4(TW03) :</v>
      </c>
      <c r="C29" s="73"/>
      <c r="D29" s="1420" t="s">
        <v>312</v>
      </c>
      <c r="E29" s="1420"/>
      <c r="F29" s="1420"/>
      <c r="G29" s="198"/>
      <c r="H29" s="86"/>
      <c r="AB29" s="250"/>
      <c r="AC29" s="251"/>
      <c r="AG29" s="248">
        <v>25</v>
      </c>
      <c r="AH29" s="248" t="s">
        <v>298</v>
      </c>
      <c r="AI29" s="249"/>
      <c r="AJ29" s="249"/>
      <c r="AK29" s="249"/>
      <c r="AL29" s="249"/>
      <c r="AQ29" s="171"/>
      <c r="AR29" s="171"/>
      <c r="AS29" s="171"/>
      <c r="AT29" s="171"/>
      <c r="AU29" s="171"/>
      <c r="AV29" s="171"/>
      <c r="AW29" s="171"/>
      <c r="AX29" s="171"/>
      <c r="AY29" s="171"/>
      <c r="AZ29" s="171"/>
    </row>
    <row r="30" spans="1:52" ht="74.25" customHeight="1">
      <c r="B30" s="72" t="str">
        <f>"(e) Attachment 5(" &amp; Basic!$B$2 &amp; ") :"</f>
        <v>(e) Attachment 5(TW03) :</v>
      </c>
      <c r="C30" s="73"/>
      <c r="D30" s="1420" t="s">
        <v>63</v>
      </c>
      <c r="E30" s="1420"/>
      <c r="F30" s="1420"/>
      <c r="G30" s="86"/>
      <c r="H30" s="86"/>
      <c r="AB30" s="250"/>
      <c r="AC30" s="251"/>
      <c r="AG30" s="248">
        <v>26</v>
      </c>
      <c r="AH30" s="248" t="s">
        <v>298</v>
      </c>
      <c r="AI30" s="249"/>
      <c r="AJ30" s="249"/>
      <c r="AK30" s="249"/>
      <c r="AL30" s="249"/>
      <c r="AQ30" s="171"/>
      <c r="AR30" s="171"/>
      <c r="AS30" s="171"/>
      <c r="AT30" s="171"/>
      <c r="AU30" s="171"/>
      <c r="AV30" s="171"/>
      <c r="AW30" s="171"/>
      <c r="AX30" s="171"/>
      <c r="AY30" s="171"/>
      <c r="AZ30" s="171"/>
    </row>
    <row r="31" spans="1:52" s="25" customFormat="1" ht="97.5" customHeight="1">
      <c r="A31" s="30"/>
      <c r="B31" s="72" t="str">
        <f>"(f) Attachment 5A(" &amp; Basic!$B$2 &amp; ") :"</f>
        <v>(f) Attachment 5A(TW03) :</v>
      </c>
      <c r="C31" s="73"/>
      <c r="D31" s="1420" t="s">
        <v>513</v>
      </c>
      <c r="E31" s="1420"/>
      <c r="F31" s="1420"/>
      <c r="G31" s="86"/>
      <c r="H31" s="86"/>
      <c r="I31" s="66"/>
      <c r="J31" s="66"/>
      <c r="K31" s="66"/>
      <c r="L31" s="66"/>
      <c r="M31" s="66"/>
      <c r="N31" s="66"/>
      <c r="O31" s="66"/>
      <c r="P31" s="66"/>
      <c r="Q31" s="66"/>
      <c r="R31" s="66"/>
      <c r="S31" s="66"/>
      <c r="T31" s="66"/>
      <c r="U31" s="66"/>
      <c r="V31" s="66"/>
      <c r="W31" s="66"/>
      <c r="X31" s="66"/>
      <c r="Y31" s="66"/>
      <c r="Z31" s="66"/>
      <c r="AA31" s="66"/>
      <c r="AB31" s="250"/>
      <c r="AC31" s="251"/>
      <c r="AD31" s="247"/>
      <c r="AE31" s="247"/>
      <c r="AF31" s="66"/>
      <c r="AG31" s="248">
        <v>27</v>
      </c>
      <c r="AH31" s="248" t="s">
        <v>298</v>
      </c>
      <c r="AI31" s="249"/>
      <c r="AJ31" s="249"/>
      <c r="AK31" s="249"/>
      <c r="AL31" s="249"/>
      <c r="AM31" s="66"/>
      <c r="AN31" s="66"/>
      <c r="AO31" s="66"/>
      <c r="AP31" s="66"/>
      <c r="AQ31" s="168"/>
      <c r="AR31" s="168"/>
      <c r="AS31" s="168"/>
      <c r="AT31" s="168"/>
      <c r="AU31" s="168"/>
      <c r="AV31" s="168"/>
      <c r="AW31" s="168"/>
      <c r="AX31" s="168"/>
      <c r="AY31" s="168"/>
      <c r="AZ31" s="168"/>
    </row>
    <row r="32" spans="1:52" s="25" customFormat="1" ht="42.75" hidden="1" customHeight="1">
      <c r="A32" s="30"/>
      <c r="B32" s="72"/>
      <c r="C32" s="73"/>
      <c r="D32" s="1420"/>
      <c r="E32" s="1420"/>
      <c r="F32" s="1420"/>
      <c r="G32" s="86"/>
      <c r="H32" s="86"/>
      <c r="I32" s="66"/>
      <c r="J32" s="66"/>
      <c r="K32" s="66"/>
      <c r="L32" s="66"/>
      <c r="M32" s="66"/>
      <c r="N32" s="66"/>
      <c r="O32" s="66"/>
      <c r="P32" s="66"/>
      <c r="Q32" s="66"/>
      <c r="R32" s="66"/>
      <c r="S32" s="66"/>
      <c r="T32" s="66"/>
      <c r="U32" s="66"/>
      <c r="V32" s="66"/>
      <c r="W32" s="66"/>
      <c r="X32" s="66"/>
      <c r="Y32" s="66"/>
      <c r="Z32" s="66"/>
      <c r="AA32" s="66"/>
      <c r="AB32" s="250"/>
      <c r="AC32" s="251"/>
      <c r="AD32" s="247"/>
      <c r="AE32" s="247"/>
      <c r="AF32" s="66"/>
      <c r="AG32" s="248"/>
      <c r="AH32" s="248"/>
      <c r="AI32" s="249"/>
      <c r="AJ32" s="249"/>
      <c r="AK32" s="249"/>
      <c r="AL32" s="249"/>
      <c r="AM32" s="66"/>
      <c r="AN32" s="66"/>
      <c r="AO32" s="66"/>
      <c r="AP32" s="66"/>
      <c r="AQ32" s="168"/>
      <c r="AR32" s="168"/>
      <c r="AS32" s="168"/>
      <c r="AT32" s="168"/>
      <c r="AU32" s="168"/>
      <c r="AV32" s="168"/>
      <c r="AW32" s="168"/>
      <c r="AX32" s="168"/>
      <c r="AY32" s="168"/>
      <c r="AZ32" s="168"/>
    </row>
    <row r="33" spans="1:52" s="25" customFormat="1" ht="108.75" customHeight="1">
      <c r="A33" s="30"/>
      <c r="B33" s="72" t="str">
        <f>"(g) Attachment 6(" &amp; Basic!$B$2 &amp; ") :"</f>
        <v>(g) Attachment 6(TW03) :</v>
      </c>
      <c r="C33" s="73"/>
      <c r="D33" s="1420" t="s">
        <v>64</v>
      </c>
      <c r="E33" s="1420"/>
      <c r="F33" s="1420"/>
      <c r="G33" s="87"/>
      <c r="H33" s="87"/>
      <c r="I33" s="66"/>
      <c r="J33" s="66"/>
      <c r="K33" s="66"/>
      <c r="L33" s="66"/>
      <c r="M33" s="66"/>
      <c r="N33" s="66"/>
      <c r="O33" s="66"/>
      <c r="P33" s="66"/>
      <c r="Q33" s="66"/>
      <c r="R33" s="66"/>
      <c r="S33" s="66"/>
      <c r="T33" s="66"/>
      <c r="U33" s="66"/>
      <c r="V33" s="66"/>
      <c r="W33" s="66"/>
      <c r="X33" s="66"/>
      <c r="Y33" s="66"/>
      <c r="Z33" s="66"/>
      <c r="AA33" s="66"/>
      <c r="AB33" s="250"/>
      <c r="AC33" s="251"/>
      <c r="AD33" s="247"/>
      <c r="AE33" s="247"/>
      <c r="AF33" s="66"/>
      <c r="AG33" s="248">
        <v>28</v>
      </c>
      <c r="AH33" s="248" t="s">
        <v>298</v>
      </c>
      <c r="AI33" s="249"/>
      <c r="AJ33" s="249"/>
      <c r="AK33" s="249"/>
      <c r="AL33" s="249"/>
      <c r="AM33" s="66"/>
      <c r="AN33" s="66"/>
      <c r="AO33" s="66"/>
      <c r="AP33" s="66"/>
      <c r="AQ33" s="168"/>
      <c r="AR33" s="168"/>
      <c r="AS33" s="168"/>
      <c r="AT33" s="168"/>
      <c r="AU33" s="168"/>
      <c r="AV33" s="168"/>
      <c r="AW33" s="168"/>
      <c r="AX33" s="168"/>
      <c r="AY33" s="168"/>
      <c r="AZ33" s="168"/>
    </row>
    <row r="34" spans="1:52" s="25" customFormat="1" ht="58.5" customHeight="1">
      <c r="A34" s="30"/>
      <c r="B34" s="72" t="str">
        <f>"(h) Attachment 7(" &amp; Basic!$B$2 &amp; ") :"</f>
        <v>(h) Attachment 7(TW03) :</v>
      </c>
      <c r="C34" s="73"/>
      <c r="D34" s="1420" t="s">
        <v>467</v>
      </c>
      <c r="E34" s="1420"/>
      <c r="F34" s="1420"/>
      <c r="G34" s="86"/>
      <c r="H34" s="86"/>
      <c r="I34" s="66"/>
      <c r="J34" s="66"/>
      <c r="K34" s="66"/>
      <c r="L34" s="66"/>
      <c r="M34" s="66"/>
      <c r="N34" s="66"/>
      <c r="O34" s="66"/>
      <c r="P34" s="66"/>
      <c r="Q34" s="66"/>
      <c r="R34" s="66"/>
      <c r="S34" s="66"/>
      <c r="T34" s="66"/>
      <c r="U34" s="66"/>
      <c r="V34" s="66"/>
      <c r="W34" s="66"/>
      <c r="X34" s="66"/>
      <c r="Y34" s="66"/>
      <c r="Z34" s="66"/>
      <c r="AA34" s="66"/>
      <c r="AB34" s="250"/>
      <c r="AC34" s="251"/>
      <c r="AD34" s="247"/>
      <c r="AE34" s="247"/>
      <c r="AF34" s="66"/>
      <c r="AG34" s="248">
        <v>29</v>
      </c>
      <c r="AH34" s="248" t="s">
        <v>298</v>
      </c>
      <c r="AI34" s="249"/>
      <c r="AJ34" s="249"/>
      <c r="AK34" s="249"/>
      <c r="AL34" s="249"/>
      <c r="AM34" s="66"/>
      <c r="AN34" s="66"/>
      <c r="AO34" s="66"/>
      <c r="AP34" s="66"/>
      <c r="AQ34" s="168"/>
      <c r="AR34" s="168"/>
      <c r="AS34" s="168"/>
      <c r="AT34" s="168"/>
      <c r="AU34" s="168"/>
      <c r="AV34" s="168"/>
      <c r="AW34" s="168"/>
      <c r="AX34" s="168"/>
      <c r="AY34" s="168"/>
      <c r="AZ34" s="168"/>
    </row>
    <row r="35" spans="1:52" s="25" customFormat="1" ht="33" customHeight="1">
      <c r="A35" s="30"/>
      <c r="B35" s="72" t="str">
        <f>"(i) Attachment 8(" &amp; Basic!$B$2 &amp; ") :"</f>
        <v>(i) Attachment 8(TW03) :</v>
      </c>
      <c r="C35" s="73"/>
      <c r="D35" s="1420" t="s">
        <v>314</v>
      </c>
      <c r="E35" s="1420"/>
      <c r="F35" s="1420"/>
      <c r="G35" s="86"/>
      <c r="H35" s="86"/>
      <c r="I35" s="66"/>
      <c r="J35" s="66"/>
      <c r="K35" s="66"/>
      <c r="L35" s="66"/>
      <c r="M35" s="66"/>
      <c r="N35" s="66"/>
      <c r="O35" s="66"/>
      <c r="P35" s="66"/>
      <c r="Q35" s="66"/>
      <c r="R35" s="66"/>
      <c r="S35" s="66"/>
      <c r="T35" s="66"/>
      <c r="U35" s="66"/>
      <c r="V35" s="66"/>
      <c r="W35" s="66"/>
      <c r="X35" s="66"/>
      <c r="Y35" s="66"/>
      <c r="Z35" s="66"/>
      <c r="AA35" s="66"/>
      <c r="AB35" s="250"/>
      <c r="AC35" s="251"/>
      <c r="AD35" s="247"/>
      <c r="AE35" s="247"/>
      <c r="AF35" s="66"/>
      <c r="AG35" s="248">
        <v>30</v>
      </c>
      <c r="AH35" s="248" t="s">
        <v>298</v>
      </c>
      <c r="AI35" s="249"/>
      <c r="AJ35" s="249"/>
      <c r="AK35" s="249"/>
      <c r="AL35" s="249"/>
      <c r="AM35" s="66"/>
      <c r="AN35" s="66"/>
      <c r="AO35" s="66"/>
      <c r="AP35" s="66"/>
      <c r="AQ35" s="168"/>
      <c r="AR35" s="168"/>
      <c r="AS35" s="168"/>
      <c r="AT35" s="168"/>
      <c r="AU35" s="168"/>
      <c r="AV35" s="168"/>
      <c r="AW35" s="168"/>
      <c r="AX35" s="168"/>
      <c r="AY35" s="168"/>
      <c r="AZ35" s="168"/>
    </row>
    <row r="36" spans="1:52" s="25" customFormat="1" ht="33" customHeight="1">
      <c r="A36" s="30"/>
      <c r="B36" s="72" t="str">
        <f>"(j) Attachment 9(" &amp; Basic!$B$2 &amp; ") :"</f>
        <v>(j) Attachment 9(TW03) :</v>
      </c>
      <c r="C36" s="73"/>
      <c r="D36" s="1420" t="s">
        <v>65</v>
      </c>
      <c r="E36" s="1420"/>
      <c r="F36" s="1420"/>
      <c r="G36" s="86"/>
      <c r="H36" s="86"/>
      <c r="I36" s="66"/>
      <c r="J36" s="66"/>
      <c r="K36" s="66"/>
      <c r="L36" s="66"/>
      <c r="M36" s="66"/>
      <c r="N36" s="66"/>
      <c r="O36" s="66"/>
      <c r="P36" s="66"/>
      <c r="Q36" s="66"/>
      <c r="R36" s="66"/>
      <c r="S36" s="66"/>
      <c r="T36" s="66"/>
      <c r="U36" s="66"/>
      <c r="V36" s="66"/>
      <c r="W36" s="66"/>
      <c r="X36" s="66"/>
      <c r="Y36" s="66"/>
      <c r="Z36" s="66"/>
      <c r="AA36" s="66"/>
      <c r="AB36" s="250"/>
      <c r="AC36" s="251"/>
      <c r="AD36" s="247"/>
      <c r="AE36" s="247"/>
      <c r="AF36" s="66"/>
      <c r="AG36" s="248">
        <v>31</v>
      </c>
      <c r="AH36" s="248" t="s">
        <v>113</v>
      </c>
      <c r="AI36" s="249"/>
      <c r="AJ36" s="249"/>
      <c r="AK36" s="249"/>
      <c r="AL36" s="249"/>
      <c r="AM36" s="66"/>
      <c r="AN36" s="66"/>
      <c r="AO36" s="66"/>
      <c r="AP36" s="66"/>
      <c r="AQ36" s="168"/>
      <c r="AR36" s="168"/>
      <c r="AS36" s="168"/>
      <c r="AT36" s="168"/>
      <c r="AU36" s="168"/>
      <c r="AV36" s="168"/>
      <c r="AW36" s="168"/>
      <c r="AX36" s="168"/>
      <c r="AY36" s="168"/>
      <c r="AZ36" s="168"/>
    </row>
    <row r="37" spans="1:52" s="25" customFormat="1" ht="33" customHeight="1">
      <c r="A37" s="30"/>
      <c r="B37" s="72" t="str">
        <f>"(k) Attachment 10(" &amp; Basic!$B$2 &amp; ") :"</f>
        <v>(k) Attachment 10(TW03) :</v>
      </c>
      <c r="C37" s="73"/>
      <c r="D37" s="1420" t="s">
        <v>66</v>
      </c>
      <c r="E37" s="1420"/>
      <c r="F37" s="1420"/>
      <c r="G37" s="86"/>
      <c r="H37" s="86"/>
      <c r="I37" s="66"/>
      <c r="J37" s="66"/>
      <c r="K37" s="66"/>
      <c r="L37" s="66"/>
      <c r="M37" s="66"/>
      <c r="N37" s="66"/>
      <c r="O37" s="66"/>
      <c r="P37" s="66"/>
      <c r="Q37" s="66"/>
      <c r="R37" s="66"/>
      <c r="S37" s="66"/>
      <c r="T37" s="66"/>
      <c r="U37" s="66"/>
      <c r="V37" s="66"/>
      <c r="W37" s="66"/>
      <c r="X37" s="66"/>
      <c r="Y37" s="66"/>
      <c r="Z37" s="66"/>
      <c r="AA37" s="66"/>
      <c r="AB37" s="250"/>
      <c r="AC37" s="251"/>
      <c r="AD37" s="247"/>
      <c r="AE37" s="247"/>
      <c r="AF37" s="66"/>
      <c r="AG37" s="66"/>
      <c r="AH37" s="66"/>
      <c r="AI37" s="66"/>
      <c r="AJ37" s="66"/>
      <c r="AK37" s="66"/>
      <c r="AL37" s="66"/>
      <c r="AM37" s="66"/>
      <c r="AN37" s="66"/>
      <c r="AO37" s="66"/>
      <c r="AP37" s="66"/>
      <c r="AQ37" s="168"/>
      <c r="AR37" s="168"/>
      <c r="AS37" s="168"/>
      <c r="AT37" s="168"/>
      <c r="AU37" s="168"/>
      <c r="AV37" s="168"/>
      <c r="AW37" s="168"/>
      <c r="AX37" s="168"/>
      <c r="AY37" s="168"/>
      <c r="AZ37" s="168"/>
    </row>
    <row r="38" spans="1:52" s="25" customFormat="1" ht="36" customHeight="1">
      <c r="A38" s="30"/>
      <c r="B38" s="72" t="str">
        <f>"(l) Attachment 11(" &amp; Basic!$B$2 &amp; ") :"</f>
        <v>(l) Attachment 11(TW03) :</v>
      </c>
      <c r="C38" s="73"/>
      <c r="D38" s="1420" t="s">
        <v>67</v>
      </c>
      <c r="E38" s="1420"/>
      <c r="F38" s="1420"/>
      <c r="G38" s="86"/>
      <c r="H38" s="86"/>
      <c r="I38" s="66"/>
      <c r="J38" s="66"/>
      <c r="K38" s="66"/>
      <c r="L38" s="66"/>
      <c r="M38" s="66"/>
      <c r="N38" s="66"/>
      <c r="O38" s="66"/>
      <c r="P38" s="66"/>
      <c r="Q38" s="66"/>
      <c r="R38" s="66"/>
      <c r="S38" s="66"/>
      <c r="T38" s="66"/>
      <c r="U38" s="66"/>
      <c r="V38" s="66"/>
      <c r="W38" s="66"/>
      <c r="X38" s="66"/>
      <c r="Y38" s="66"/>
      <c r="Z38" s="66"/>
      <c r="AA38" s="66"/>
      <c r="AB38" s="250"/>
      <c r="AC38" s="251"/>
      <c r="AD38" s="247"/>
      <c r="AE38" s="247"/>
      <c r="AF38" s="66"/>
      <c r="AG38" s="66"/>
      <c r="AH38" s="66"/>
      <c r="AI38" s="66"/>
      <c r="AJ38" s="66"/>
      <c r="AK38" s="66"/>
      <c r="AL38" s="66"/>
      <c r="AM38" s="66"/>
      <c r="AN38" s="66"/>
      <c r="AO38" s="66"/>
      <c r="AP38" s="66"/>
      <c r="AQ38" s="168"/>
      <c r="AR38" s="168"/>
      <c r="AS38" s="168"/>
      <c r="AT38" s="168"/>
      <c r="AU38" s="168"/>
      <c r="AV38" s="168"/>
      <c r="AW38" s="168"/>
      <c r="AX38" s="168"/>
      <c r="AY38" s="168"/>
      <c r="AZ38" s="168"/>
    </row>
    <row r="39" spans="1:52" s="25" customFormat="1" ht="46.5" customHeight="1">
      <c r="A39" s="30"/>
      <c r="B39" s="72" t="str">
        <f>"(m) Attachment 12(" &amp; Basic!$B$2 &amp; ") :"</f>
        <v>(m) Attachment 12(TW03) :</v>
      </c>
      <c r="C39" s="73"/>
      <c r="D39" s="1420" t="s">
        <v>288</v>
      </c>
      <c r="E39" s="1420"/>
      <c r="F39" s="1420"/>
      <c r="G39" s="86"/>
      <c r="H39" s="86"/>
      <c r="I39" s="66"/>
      <c r="J39" s="66"/>
      <c r="K39" s="66"/>
      <c r="L39" s="66"/>
      <c r="M39" s="66"/>
      <c r="N39" s="66"/>
      <c r="O39" s="66"/>
      <c r="P39" s="66"/>
      <c r="Q39" s="66"/>
      <c r="R39" s="66"/>
      <c r="S39" s="66"/>
      <c r="T39" s="66"/>
      <c r="U39" s="66"/>
      <c r="V39" s="66"/>
      <c r="W39" s="66"/>
      <c r="X39" s="66"/>
      <c r="Y39" s="66"/>
      <c r="Z39" s="66"/>
      <c r="AA39" s="66"/>
      <c r="AB39" s="250"/>
      <c r="AC39" s="251"/>
      <c r="AD39" s="247"/>
      <c r="AE39" s="247"/>
      <c r="AF39" s="66"/>
      <c r="AG39" s="66"/>
      <c r="AH39" s="66"/>
      <c r="AI39" s="66"/>
      <c r="AJ39" s="66"/>
      <c r="AK39" s="66"/>
      <c r="AL39" s="66"/>
      <c r="AM39" s="66"/>
      <c r="AN39" s="66"/>
      <c r="AO39" s="66"/>
      <c r="AP39" s="66"/>
      <c r="AQ39" s="168"/>
      <c r="AR39" s="168"/>
      <c r="AS39" s="168"/>
      <c r="AT39" s="168"/>
      <c r="AU39" s="168"/>
      <c r="AV39" s="168"/>
      <c r="AW39" s="168"/>
      <c r="AX39" s="168"/>
      <c r="AY39" s="168"/>
      <c r="AZ39" s="168"/>
    </row>
    <row r="40" spans="1:52" s="25" customFormat="1" ht="46.5" customHeight="1">
      <c r="A40" s="30"/>
      <c r="B40" s="72" t="str">
        <f>"(n) Attachment 13(" &amp; Basic!$B$2 &amp; ") :"</f>
        <v>(n) Attachment 13(TW03) :</v>
      </c>
      <c r="C40" s="73"/>
      <c r="D40" s="1420" t="s">
        <v>289</v>
      </c>
      <c r="E40" s="1420"/>
      <c r="F40" s="1420"/>
      <c r="G40" s="86"/>
      <c r="H40" s="86"/>
      <c r="I40" s="66"/>
      <c r="J40" s="66"/>
      <c r="K40" s="66"/>
      <c r="L40" s="66"/>
      <c r="M40" s="66"/>
      <c r="N40" s="66"/>
      <c r="O40" s="66"/>
      <c r="P40" s="66"/>
      <c r="Q40" s="66"/>
      <c r="R40" s="66"/>
      <c r="S40" s="66"/>
      <c r="T40" s="66"/>
      <c r="U40" s="66"/>
      <c r="V40" s="66"/>
      <c r="W40" s="66"/>
      <c r="X40" s="66"/>
      <c r="Y40" s="66"/>
      <c r="Z40" s="66"/>
      <c r="AA40" s="66"/>
      <c r="AB40" s="250"/>
      <c r="AC40" s="251"/>
      <c r="AD40" s="247"/>
      <c r="AE40" s="247"/>
      <c r="AF40" s="66"/>
      <c r="AG40" s="66"/>
      <c r="AH40" s="66"/>
      <c r="AI40" s="66"/>
      <c r="AJ40" s="66"/>
      <c r="AK40" s="66"/>
      <c r="AL40" s="66"/>
      <c r="AM40" s="66"/>
      <c r="AN40" s="66"/>
      <c r="AO40" s="66"/>
      <c r="AP40" s="66"/>
      <c r="AQ40" s="168"/>
      <c r="AR40" s="168"/>
      <c r="AS40" s="168"/>
      <c r="AT40" s="168"/>
      <c r="AU40" s="168"/>
      <c r="AV40" s="168"/>
      <c r="AW40" s="168"/>
      <c r="AX40" s="168"/>
      <c r="AY40" s="168"/>
      <c r="AZ40" s="168"/>
    </row>
    <row r="41" spans="1:52" s="25" customFormat="1" ht="57" customHeight="1">
      <c r="A41" s="30"/>
      <c r="B41" s="72" t="str">
        <f>"(o) Attachment 14(" &amp; Basic!$B$2 &amp; ") :"</f>
        <v>(o) Attachment 14(TW03) :</v>
      </c>
      <c r="C41" s="73"/>
      <c r="D41" s="1420" t="s">
        <v>68</v>
      </c>
      <c r="E41" s="1420"/>
      <c r="F41" s="1420"/>
      <c r="G41" s="86"/>
      <c r="H41" s="86"/>
      <c r="I41" s="66"/>
      <c r="J41" s="66"/>
      <c r="K41" s="66"/>
      <c r="L41" s="66"/>
      <c r="M41" s="66"/>
      <c r="N41" s="66"/>
      <c r="O41" s="66"/>
      <c r="P41" s="66"/>
      <c r="Q41" s="66"/>
      <c r="R41" s="66"/>
      <c r="S41" s="66"/>
      <c r="T41" s="66"/>
      <c r="U41" s="66"/>
      <c r="V41" s="66"/>
      <c r="W41" s="66"/>
      <c r="X41" s="66"/>
      <c r="Y41" s="66"/>
      <c r="Z41" s="66"/>
      <c r="AA41" s="66"/>
      <c r="AB41" s="250"/>
      <c r="AC41" s="251"/>
      <c r="AD41" s="247"/>
      <c r="AE41" s="247"/>
      <c r="AF41" s="66"/>
      <c r="AG41" s="66"/>
      <c r="AH41" s="66"/>
      <c r="AI41" s="66"/>
      <c r="AJ41" s="66"/>
      <c r="AK41" s="66"/>
      <c r="AL41" s="66"/>
      <c r="AM41" s="66"/>
      <c r="AN41" s="66"/>
      <c r="AO41" s="66"/>
      <c r="AP41" s="66"/>
      <c r="AQ41" s="168"/>
      <c r="AR41" s="168"/>
      <c r="AS41" s="168"/>
      <c r="AT41" s="168"/>
      <c r="AU41" s="168"/>
      <c r="AV41" s="168"/>
      <c r="AW41" s="168"/>
      <c r="AX41" s="168"/>
      <c r="AY41" s="168"/>
      <c r="AZ41" s="168"/>
    </row>
    <row r="42" spans="1:52" s="25" customFormat="1" ht="74.25" customHeight="1">
      <c r="A42" s="30"/>
      <c r="B42" s="72" t="str">
        <f>"(p) Attachment 15(" &amp; Basic!$B$2 &amp; ") :"</f>
        <v>(p) Attachment 15(TW03) :</v>
      </c>
      <c r="C42" s="73"/>
      <c r="D42" s="1420" t="s">
        <v>724</v>
      </c>
      <c r="E42" s="1420"/>
      <c r="F42" s="1420"/>
      <c r="G42" s="86"/>
      <c r="H42" s="86"/>
      <c r="I42" s="66"/>
      <c r="J42" s="66"/>
      <c r="K42" s="66"/>
      <c r="L42" s="66"/>
      <c r="M42" s="66"/>
      <c r="N42" s="66"/>
      <c r="O42" s="66"/>
      <c r="P42" s="66"/>
      <c r="Q42" s="66"/>
      <c r="R42" s="66"/>
      <c r="S42" s="66"/>
      <c r="T42" s="66"/>
      <c r="U42" s="66"/>
      <c r="V42" s="66"/>
      <c r="W42" s="66"/>
      <c r="X42" s="66"/>
      <c r="Y42" s="66"/>
      <c r="Z42" s="66"/>
      <c r="AA42" s="66"/>
      <c r="AB42" s="250"/>
      <c r="AC42" s="251"/>
      <c r="AD42" s="247"/>
      <c r="AE42" s="247"/>
      <c r="AF42" s="66"/>
      <c r="AG42" s="66"/>
      <c r="AH42" s="66"/>
      <c r="AI42" s="66"/>
      <c r="AJ42" s="66"/>
      <c r="AK42" s="66"/>
      <c r="AL42" s="66"/>
      <c r="AM42" s="66"/>
      <c r="AN42" s="66"/>
      <c r="AO42" s="66"/>
      <c r="AP42" s="66"/>
      <c r="AQ42" s="168"/>
      <c r="AR42" s="168"/>
      <c r="AS42" s="168"/>
      <c r="AT42" s="168"/>
      <c r="AU42" s="168"/>
      <c r="AV42" s="168"/>
      <c r="AW42" s="168"/>
      <c r="AX42" s="168"/>
      <c r="AY42" s="168"/>
      <c r="AZ42" s="168"/>
    </row>
    <row r="43" spans="1:52" ht="44.25" customHeight="1">
      <c r="B43" s="72" t="str">
        <f>"(q) Attachment 16(" &amp; Basic!$B$2 &amp; ") :"</f>
        <v>(q) Attachment 16(TW03) :</v>
      </c>
      <c r="C43" s="73"/>
      <c r="D43" s="1420" t="s">
        <v>290</v>
      </c>
      <c r="E43" s="1420"/>
      <c r="F43" s="1420"/>
      <c r="G43" s="86"/>
      <c r="H43" s="86"/>
      <c r="AB43" s="250"/>
      <c r="AC43" s="251"/>
      <c r="AQ43" s="171"/>
      <c r="AR43" s="171"/>
      <c r="AS43" s="171"/>
      <c r="AT43" s="171"/>
      <c r="AU43" s="171"/>
      <c r="AV43" s="171"/>
      <c r="AW43" s="171"/>
      <c r="AX43" s="171"/>
      <c r="AY43" s="171"/>
      <c r="AZ43" s="171"/>
    </row>
    <row r="44" spans="1:52" ht="40.5" customHeight="1">
      <c r="B44" s="72" t="str">
        <f>"(r) Attachment 17(" &amp; Basic!$B$2 &amp; ") :"</f>
        <v>(r) Attachment 17(TW03) :</v>
      </c>
      <c r="C44" s="73"/>
      <c r="D44" s="1420" t="s">
        <v>499</v>
      </c>
      <c r="E44" s="1420"/>
      <c r="F44" s="1420"/>
      <c r="G44" s="86"/>
      <c r="H44" s="86"/>
      <c r="AB44" s="250"/>
      <c r="AC44" s="251"/>
      <c r="AQ44" s="171"/>
      <c r="AR44" s="171"/>
      <c r="AS44" s="171"/>
      <c r="AT44" s="171"/>
      <c r="AU44" s="171"/>
      <c r="AV44" s="171"/>
      <c r="AW44" s="171"/>
      <c r="AX44" s="171"/>
      <c r="AY44" s="171"/>
      <c r="AZ44" s="171"/>
    </row>
    <row r="45" spans="1:52" ht="32.25" customHeight="1">
      <c r="B45" s="72" t="str">
        <f>"(s) Attachment 18(" &amp; Basic!$B$2 &amp; ") :"</f>
        <v>(s) Attachment 18(TW03) :</v>
      </c>
      <c r="C45" s="73"/>
      <c r="D45" s="1420" t="s">
        <v>505</v>
      </c>
      <c r="E45" s="1420"/>
      <c r="F45" s="1420"/>
      <c r="G45" s="86"/>
      <c r="H45" s="86"/>
      <c r="AB45" s="250"/>
      <c r="AC45" s="251"/>
      <c r="AQ45" s="171"/>
      <c r="AR45" s="171"/>
      <c r="AS45" s="171"/>
      <c r="AT45" s="171"/>
      <c r="AU45" s="171"/>
      <c r="AV45" s="171"/>
      <c r="AW45" s="171"/>
      <c r="AX45" s="171"/>
      <c r="AY45" s="171"/>
      <c r="AZ45" s="171"/>
    </row>
    <row r="46" spans="1:52" ht="33" customHeight="1">
      <c r="B46" s="72" t="str">
        <f>"(t) Attachment 19 (" &amp; Basic!$B$2 &amp; ") :"</f>
        <v>(t) Attachment 19 (TW03) :</v>
      </c>
      <c r="C46" s="73"/>
      <c r="D46" s="1420" t="s">
        <v>291</v>
      </c>
      <c r="E46" s="1420"/>
      <c r="F46" s="1420"/>
      <c r="G46" s="86"/>
      <c r="H46" s="86"/>
      <c r="AB46" s="250"/>
      <c r="AC46" s="251"/>
      <c r="AQ46" s="171"/>
      <c r="AR46" s="171"/>
      <c r="AS46" s="171"/>
      <c r="AT46" s="171"/>
      <c r="AU46" s="171"/>
      <c r="AV46" s="171"/>
      <c r="AW46" s="171"/>
      <c r="AX46" s="171"/>
      <c r="AY46" s="171"/>
      <c r="AZ46" s="171"/>
    </row>
    <row r="47" spans="1:52" ht="41.25" customHeight="1">
      <c r="B47" s="72" t="str">
        <f>"(u) Attachment 20 (" &amp; Basic!$B$2 &amp; ") :"</f>
        <v>(u) Attachment 20 (TW03) :</v>
      </c>
      <c r="C47" s="73"/>
      <c r="D47" s="1345" t="s">
        <v>551</v>
      </c>
      <c r="E47" s="1345"/>
      <c r="F47" s="1345"/>
      <c r="G47" s="86"/>
      <c r="H47" s="86"/>
      <c r="AB47" s="250"/>
      <c r="AC47" s="251"/>
      <c r="AQ47" s="171"/>
      <c r="AR47" s="171"/>
      <c r="AS47" s="171"/>
      <c r="AT47" s="171"/>
      <c r="AU47" s="171"/>
      <c r="AV47" s="171"/>
      <c r="AW47" s="171"/>
      <c r="AX47" s="171"/>
      <c r="AY47" s="171"/>
      <c r="AZ47" s="171"/>
    </row>
    <row r="48" spans="1:52" ht="41.25" customHeight="1">
      <c r="B48" s="72" t="str">
        <f>"(v) Attachment 21 (" &amp; Basic!$B$2 &amp; ") :"</f>
        <v>(v) Attachment 21 (TW03) :</v>
      </c>
      <c r="C48" s="73"/>
      <c r="D48" s="1420" t="s">
        <v>736</v>
      </c>
      <c r="E48" s="1420"/>
      <c r="F48" s="1420"/>
      <c r="G48" s="86"/>
      <c r="H48" s="86"/>
      <c r="AB48" s="250"/>
      <c r="AC48" s="251"/>
      <c r="AQ48" s="171"/>
      <c r="AR48" s="171"/>
      <c r="AS48" s="171"/>
      <c r="AT48" s="171"/>
      <c r="AU48" s="171"/>
      <c r="AV48" s="171"/>
      <c r="AW48" s="171"/>
      <c r="AX48" s="171"/>
      <c r="AY48" s="171"/>
      <c r="AZ48" s="171"/>
    </row>
    <row r="49" spans="1:52" ht="90" customHeight="1">
      <c r="B49" s="72" t="str">
        <f>"(w) Attachment 22 (" &amp; Basic!$B$2 &amp; ") :"</f>
        <v>(w) Attachment 22 (TW03) :</v>
      </c>
      <c r="C49" s="73"/>
      <c r="D49" s="1420" t="s">
        <v>737</v>
      </c>
      <c r="E49" s="1420"/>
      <c r="F49" s="1420"/>
      <c r="G49" s="86"/>
      <c r="H49" s="86"/>
      <c r="AB49" s="250"/>
      <c r="AC49" s="251"/>
      <c r="AQ49" s="171"/>
      <c r="AR49" s="171"/>
      <c r="AS49" s="171"/>
      <c r="AT49" s="171"/>
      <c r="AU49" s="171"/>
      <c r="AV49" s="171"/>
      <c r="AW49" s="171"/>
      <c r="AX49" s="171"/>
      <c r="AY49" s="171"/>
      <c r="AZ49" s="171"/>
    </row>
    <row r="50" spans="1:52" ht="41.25" customHeight="1">
      <c r="B50" s="72" t="str">
        <f>"(x) Attachment 23 (" &amp; Basic!$B$2 &amp; ") :"</f>
        <v>(x) Attachment 23 (TW03) :</v>
      </c>
      <c r="C50" s="73"/>
      <c r="D50" s="1420" t="s">
        <v>751</v>
      </c>
      <c r="E50" s="1420"/>
      <c r="F50" s="1420"/>
      <c r="G50" s="86"/>
      <c r="H50" s="86"/>
      <c r="AB50" s="250"/>
      <c r="AC50" s="251"/>
      <c r="AQ50" s="171"/>
      <c r="AR50" s="171"/>
      <c r="AS50" s="171"/>
      <c r="AT50" s="171"/>
      <c r="AU50" s="171"/>
      <c r="AV50" s="171"/>
      <c r="AW50" s="171"/>
      <c r="AX50" s="171"/>
      <c r="AY50" s="171"/>
      <c r="AZ50" s="171"/>
    </row>
    <row r="51" spans="1:52" ht="42" customHeight="1">
      <c r="B51" s="72" t="str">
        <f>"(y) Attachment 24 (" &amp; Basic!$B$2 &amp; ") :"</f>
        <v>(y) Attachment 24 (TW03) :</v>
      </c>
      <c r="C51" s="73"/>
      <c r="D51" s="1420" t="s">
        <v>738</v>
      </c>
      <c r="E51" s="1420"/>
      <c r="F51" s="1420"/>
      <c r="G51" s="86"/>
      <c r="H51" s="86"/>
      <c r="AB51" s="250"/>
      <c r="AC51" s="251"/>
      <c r="AQ51" s="171"/>
      <c r="AR51" s="171"/>
      <c r="AS51" s="171"/>
      <c r="AT51" s="171"/>
      <c r="AU51" s="171"/>
      <c r="AV51" s="171"/>
      <c r="AW51" s="171"/>
      <c r="AX51" s="171"/>
      <c r="AY51" s="171"/>
      <c r="AZ51" s="171"/>
    </row>
    <row r="52" spans="1:52" ht="48.75" customHeight="1">
      <c r="B52" s="72" t="str">
        <f>"(z) Attachment 25 (" &amp; Basic!$B$2 &amp; ") :"</f>
        <v>(z) Attachment 25 (TW03) :</v>
      </c>
      <c r="C52" s="73"/>
      <c r="D52" s="1420" t="s">
        <v>739</v>
      </c>
      <c r="E52" s="1420"/>
      <c r="F52" s="1420"/>
      <c r="G52" s="86"/>
      <c r="H52" s="86"/>
      <c r="AB52" s="250"/>
      <c r="AC52" s="251"/>
      <c r="AQ52" s="171"/>
      <c r="AR52" s="171"/>
      <c r="AS52" s="171"/>
      <c r="AT52" s="171"/>
      <c r="AU52" s="171"/>
      <c r="AV52" s="171"/>
      <c r="AW52" s="171"/>
      <c r="AX52" s="171"/>
      <c r="AY52" s="171"/>
      <c r="AZ52" s="171"/>
    </row>
    <row r="53" spans="1:52" ht="57" customHeight="1">
      <c r="B53" s="72" t="str">
        <f>"(aa) Attachment 26 (" &amp; Basic!$B$2 &amp; ") :"</f>
        <v>(aa) Attachment 26 (TW03) :</v>
      </c>
      <c r="C53" s="73"/>
      <c r="D53" s="1420" t="s">
        <v>740</v>
      </c>
      <c r="E53" s="1420"/>
      <c r="F53" s="1420"/>
      <c r="G53" s="86"/>
      <c r="H53" s="86"/>
      <c r="AB53" s="250"/>
      <c r="AC53" s="251"/>
      <c r="AQ53" s="171"/>
      <c r="AR53" s="171"/>
      <c r="AS53" s="171"/>
      <c r="AT53" s="171"/>
      <c r="AU53" s="171"/>
      <c r="AV53" s="171"/>
      <c r="AW53" s="171"/>
      <c r="AX53" s="171"/>
      <c r="AY53" s="171"/>
      <c r="AZ53" s="171"/>
    </row>
    <row r="54" spans="1:52" ht="57" customHeight="1">
      <c r="B54" s="72" t="str">
        <f>"(ab) Attachment 27 (" &amp; Basic!$B$2 &amp; ") :"</f>
        <v>(ab) Attachment 27 (TW03) :</v>
      </c>
      <c r="C54" s="73"/>
      <c r="D54" s="1414" t="s">
        <v>748</v>
      </c>
      <c r="E54" s="1414"/>
      <c r="F54" s="1414"/>
      <c r="G54" s="86"/>
      <c r="H54" s="86"/>
      <c r="AB54" s="250"/>
      <c r="AC54" s="251"/>
      <c r="AQ54" s="171"/>
      <c r="AR54" s="171"/>
      <c r="AS54" s="171"/>
      <c r="AT54" s="171"/>
      <c r="AU54" s="171"/>
      <c r="AV54" s="171"/>
      <c r="AW54" s="171"/>
      <c r="AX54" s="171"/>
      <c r="AY54" s="171"/>
      <c r="AZ54" s="171"/>
    </row>
    <row r="55" spans="1:52" ht="57.75" customHeight="1">
      <c r="B55" s="376" t="str">
        <f>"(ac) Attachment 28 (" &amp; Basic!$B$2 &amp; ") :"</f>
        <v>(ac) Attachment 28 (TW03) :</v>
      </c>
      <c r="C55" s="595"/>
      <c r="D55" s="1414" t="s">
        <v>752</v>
      </c>
      <c r="E55" s="1414"/>
      <c r="F55" s="1414"/>
      <c r="G55" s="86"/>
      <c r="H55" s="86"/>
      <c r="AB55" s="250"/>
      <c r="AC55" s="251"/>
      <c r="AQ55" s="171"/>
      <c r="AR55" s="171"/>
      <c r="AS55" s="171"/>
      <c r="AT55" s="171"/>
      <c r="AU55" s="171"/>
      <c r="AV55" s="171"/>
      <c r="AW55" s="171"/>
      <c r="AX55" s="171"/>
      <c r="AY55" s="171"/>
      <c r="AZ55" s="171"/>
    </row>
    <row r="56" spans="1:52" ht="57.75" customHeight="1">
      <c r="B56" s="376" t="str">
        <f>"(ad) Attachment 29 (" &amp; Basic!$B$2 &amp; ") :"</f>
        <v>(ad) Attachment 29 (TW03) :</v>
      </c>
      <c r="C56" s="595"/>
      <c r="D56" s="1414" t="s">
        <v>768</v>
      </c>
      <c r="E56" s="1414"/>
      <c r="F56" s="1414"/>
      <c r="G56" s="86"/>
      <c r="H56" s="86"/>
      <c r="AB56" s="250"/>
      <c r="AC56" s="251"/>
      <c r="AQ56" s="171"/>
      <c r="AR56" s="171"/>
      <c r="AS56" s="171"/>
      <c r="AT56" s="171"/>
      <c r="AU56" s="171"/>
      <c r="AV56" s="171"/>
      <c r="AW56" s="171"/>
      <c r="AX56" s="171"/>
      <c r="AY56" s="171"/>
      <c r="AZ56" s="171"/>
    </row>
    <row r="57" spans="1:52" ht="57.75" customHeight="1">
      <c r="B57" s="376" t="str">
        <f>"(ae) Attachment 30 (" &amp; Basic!$B$2 &amp; ") :"</f>
        <v>(ae) Attachment 30 (TW03) :</v>
      </c>
      <c r="C57" s="595"/>
      <c r="D57" s="1414" t="s">
        <v>769</v>
      </c>
      <c r="E57" s="1414"/>
      <c r="F57" s="1414"/>
      <c r="G57" s="86"/>
      <c r="H57" s="86"/>
      <c r="AB57" s="250"/>
      <c r="AC57" s="251"/>
      <c r="AQ57" s="171"/>
      <c r="AR57" s="171"/>
      <c r="AS57" s="171"/>
      <c r="AT57" s="171"/>
      <c r="AU57" s="171"/>
      <c r="AV57" s="171"/>
      <c r="AW57" s="171"/>
      <c r="AX57" s="171"/>
      <c r="AY57" s="171"/>
      <c r="AZ57" s="171"/>
    </row>
    <row r="58" spans="1:52" ht="34.5" customHeight="1">
      <c r="A58" s="84">
        <v>2.2000000000000002</v>
      </c>
      <c r="B58" s="1419" t="s">
        <v>514</v>
      </c>
      <c r="C58" s="1419"/>
      <c r="D58" s="1419"/>
      <c r="E58" s="1419"/>
      <c r="F58" s="346"/>
      <c r="G58" s="88"/>
      <c r="H58" s="88"/>
      <c r="AB58" s="250"/>
      <c r="AC58" s="251"/>
      <c r="AQ58" s="171"/>
      <c r="AR58" s="171"/>
      <c r="AS58" s="171"/>
      <c r="AT58" s="171"/>
      <c r="AU58" s="171"/>
      <c r="AV58" s="171"/>
      <c r="AW58" s="171"/>
      <c r="AX58" s="171"/>
      <c r="AY58" s="171"/>
      <c r="AZ58" s="171"/>
    </row>
    <row r="59" spans="1:52" ht="62.25" customHeight="1">
      <c r="A59" s="84"/>
      <c r="B59" s="1407" t="s">
        <v>741</v>
      </c>
      <c r="C59" s="1407"/>
      <c r="D59" s="1407"/>
      <c r="E59" s="1407"/>
      <c r="F59" s="1407"/>
      <c r="G59" s="88"/>
      <c r="H59" s="88"/>
      <c r="AB59" s="250"/>
      <c r="AC59" s="251"/>
      <c r="AQ59" s="171"/>
      <c r="AR59" s="171"/>
      <c r="AS59" s="171"/>
      <c r="AT59" s="171"/>
      <c r="AU59" s="171"/>
      <c r="AV59" s="171"/>
      <c r="AW59" s="171"/>
      <c r="AX59" s="171"/>
      <c r="AY59" s="171"/>
      <c r="AZ59" s="171"/>
    </row>
    <row r="60" spans="1:52" ht="78" customHeight="1">
      <c r="A60" s="84">
        <v>3</v>
      </c>
      <c r="B60" s="1409" t="s">
        <v>69</v>
      </c>
      <c r="C60" s="1409"/>
      <c r="D60" s="1409"/>
      <c r="E60" s="1409"/>
      <c r="F60" s="1409"/>
      <c r="G60" s="88"/>
      <c r="H60" s="88"/>
      <c r="AB60" s="250"/>
      <c r="AC60" s="251"/>
      <c r="AQ60" s="171"/>
      <c r="AR60" s="171"/>
      <c r="AS60" s="171"/>
      <c r="AT60" s="171"/>
      <c r="AU60" s="171"/>
      <c r="AV60" s="171"/>
      <c r="AW60" s="171"/>
      <c r="AX60" s="171"/>
      <c r="AY60" s="171"/>
      <c r="AZ60" s="171"/>
    </row>
    <row r="61" spans="1:52" s="25" customFormat="1" ht="96" customHeight="1">
      <c r="A61" s="84">
        <v>3.1</v>
      </c>
      <c r="B61" s="1409" t="s">
        <v>338</v>
      </c>
      <c r="C61" s="1409"/>
      <c r="D61" s="1409"/>
      <c r="E61" s="1409"/>
      <c r="F61" s="1409"/>
      <c r="G61" s="88"/>
      <c r="H61" s="88"/>
      <c r="I61" s="66"/>
      <c r="J61" s="66"/>
      <c r="K61" s="66"/>
      <c r="L61" s="66"/>
      <c r="M61" s="66"/>
      <c r="N61" s="66"/>
      <c r="O61" s="66"/>
      <c r="P61" s="66"/>
      <c r="Q61" s="66"/>
      <c r="R61" s="66"/>
      <c r="S61" s="66"/>
      <c r="T61" s="66"/>
      <c r="U61" s="66"/>
      <c r="V61" s="66"/>
      <c r="W61" s="66"/>
      <c r="X61" s="66"/>
      <c r="Y61" s="66"/>
      <c r="Z61" s="66"/>
      <c r="AA61" s="66"/>
      <c r="AB61" s="250"/>
      <c r="AC61" s="251"/>
      <c r="AD61" s="247"/>
      <c r="AE61" s="247"/>
      <c r="AF61" s="66"/>
      <c r="AG61" s="66"/>
      <c r="AH61" s="66"/>
      <c r="AI61" s="66"/>
      <c r="AJ61" s="66"/>
      <c r="AK61" s="66"/>
      <c r="AL61" s="66"/>
      <c r="AM61" s="66"/>
      <c r="AN61" s="66"/>
      <c r="AO61" s="66"/>
      <c r="AP61" s="66"/>
      <c r="AQ61" s="168"/>
      <c r="AR61" s="168"/>
      <c r="AS61" s="168"/>
      <c r="AT61" s="168"/>
      <c r="AU61" s="168"/>
      <c r="AV61" s="168"/>
      <c r="AW61" s="168"/>
      <c r="AX61" s="168"/>
      <c r="AY61" s="168"/>
      <c r="AZ61" s="168"/>
    </row>
    <row r="62" spans="1:52" ht="80.25" customHeight="1">
      <c r="A62" s="84">
        <v>3.2</v>
      </c>
      <c r="B62" s="1409" t="s">
        <v>339</v>
      </c>
      <c r="C62" s="1409"/>
      <c r="D62" s="1409"/>
      <c r="E62" s="1409"/>
      <c r="F62" s="1409"/>
      <c r="G62" s="88"/>
      <c r="H62" s="88"/>
      <c r="AB62" s="250"/>
      <c r="AC62" s="251"/>
      <c r="AQ62" s="171"/>
      <c r="AR62" s="171"/>
      <c r="AS62" s="171"/>
      <c r="AT62" s="171"/>
      <c r="AU62" s="171"/>
      <c r="AV62" s="171"/>
      <c r="AW62" s="171"/>
      <c r="AX62" s="171"/>
      <c r="AY62" s="171"/>
      <c r="AZ62" s="171"/>
    </row>
    <row r="63" spans="1:52" ht="83.25" customHeight="1">
      <c r="A63" s="84">
        <v>4</v>
      </c>
      <c r="B63" s="1409" t="s">
        <v>471</v>
      </c>
      <c r="C63" s="1409"/>
      <c r="D63" s="1409"/>
      <c r="E63" s="1409"/>
      <c r="F63" s="1409"/>
      <c r="G63" s="88"/>
      <c r="H63" s="88"/>
      <c r="AB63" s="250"/>
      <c r="AC63" s="251"/>
      <c r="AQ63" s="171"/>
      <c r="AR63" s="171"/>
      <c r="AS63" s="171"/>
      <c r="AT63" s="171"/>
      <c r="AU63" s="171"/>
      <c r="AV63" s="171"/>
      <c r="AW63" s="171"/>
      <c r="AX63" s="171"/>
      <c r="AY63" s="171"/>
      <c r="AZ63" s="171"/>
    </row>
    <row r="64" spans="1:52" ht="59.25" customHeight="1">
      <c r="A64" s="84">
        <v>4.0999999999999996</v>
      </c>
      <c r="B64" s="1409" t="s">
        <v>552</v>
      </c>
      <c r="C64" s="1409"/>
      <c r="D64" s="1409"/>
      <c r="E64" s="1409"/>
      <c r="F64" s="1409"/>
      <c r="G64" s="88"/>
      <c r="H64" s="88"/>
      <c r="AB64" s="250"/>
      <c r="AC64" s="251"/>
      <c r="AQ64" s="171"/>
      <c r="AR64" s="171"/>
      <c r="AS64" s="171"/>
      <c r="AT64" s="171"/>
      <c r="AU64" s="171"/>
      <c r="AV64" s="171"/>
      <c r="AW64" s="171"/>
      <c r="AX64" s="171"/>
      <c r="AY64" s="171"/>
      <c r="AZ64" s="171"/>
    </row>
    <row r="65" spans="1:52" ht="108" customHeight="1">
      <c r="A65" s="84">
        <v>4.2</v>
      </c>
      <c r="B65" s="1409" t="s">
        <v>553</v>
      </c>
      <c r="C65" s="1409"/>
      <c r="D65" s="1409"/>
      <c r="E65" s="1409"/>
      <c r="F65" s="1409"/>
      <c r="G65" s="88"/>
      <c r="H65" s="88"/>
      <c r="AB65" s="250"/>
      <c r="AC65" s="251"/>
      <c r="AQ65" s="171"/>
      <c r="AR65" s="171"/>
      <c r="AS65" s="171"/>
      <c r="AT65" s="171"/>
      <c r="AU65" s="171"/>
      <c r="AV65" s="171"/>
      <c r="AW65" s="171"/>
      <c r="AX65" s="171"/>
      <c r="AY65" s="171"/>
      <c r="AZ65" s="171"/>
    </row>
    <row r="66" spans="1:52" ht="53.25" customHeight="1">
      <c r="A66" s="84">
        <v>4.3</v>
      </c>
      <c r="B66" s="1409" t="s">
        <v>554</v>
      </c>
      <c r="C66" s="1409"/>
      <c r="D66" s="1409"/>
      <c r="E66" s="1409"/>
      <c r="F66" s="1409"/>
      <c r="G66" s="37"/>
      <c r="H66" s="37"/>
      <c r="AB66" s="250"/>
      <c r="AC66" s="251"/>
      <c r="AQ66" s="171"/>
      <c r="AR66" s="171"/>
      <c r="AS66" s="171"/>
      <c r="AT66" s="171"/>
      <c r="AU66" s="171"/>
      <c r="AV66" s="171"/>
      <c r="AW66" s="171"/>
      <c r="AX66" s="171"/>
      <c r="AY66" s="171"/>
      <c r="AZ66" s="171"/>
    </row>
    <row r="67" spans="1:52" s="25" customFormat="1" ht="29.25" customHeight="1">
      <c r="A67" s="67">
        <v>5</v>
      </c>
      <c r="B67" s="1421" t="s">
        <v>70</v>
      </c>
      <c r="C67" s="1421"/>
      <c r="D67" s="1421"/>
      <c r="E67" s="1421"/>
      <c r="F67" s="1421"/>
      <c r="G67" s="88"/>
      <c r="H67" s="88"/>
      <c r="I67" s="66"/>
      <c r="J67" s="66"/>
      <c r="K67" s="66"/>
      <c r="L67" s="66"/>
      <c r="M67" s="66"/>
      <c r="N67" s="66"/>
      <c r="O67" s="66"/>
      <c r="P67" s="66"/>
      <c r="Q67" s="66"/>
      <c r="R67" s="66"/>
      <c r="S67" s="66"/>
      <c r="T67" s="66"/>
      <c r="U67" s="66"/>
      <c r="V67" s="66"/>
      <c r="W67" s="66"/>
      <c r="X67" s="66"/>
      <c r="Y67" s="66"/>
      <c r="Z67" s="66"/>
      <c r="AA67" s="66"/>
      <c r="AB67" s="250"/>
      <c r="AC67" s="251"/>
      <c r="AD67" s="247"/>
      <c r="AE67" s="247"/>
      <c r="AF67" s="66"/>
      <c r="AG67" s="66"/>
      <c r="AH67" s="66"/>
      <c r="AI67" s="66"/>
      <c r="AJ67" s="66"/>
      <c r="AK67" s="66"/>
      <c r="AL67" s="66"/>
      <c r="AM67" s="66"/>
      <c r="AN67" s="66"/>
      <c r="AO67" s="66"/>
      <c r="AP67" s="66"/>
      <c r="AQ67" s="168"/>
      <c r="AR67" s="168"/>
      <c r="AS67" s="168"/>
      <c r="AT67" s="168"/>
      <c r="AU67" s="168"/>
      <c r="AV67" s="168"/>
      <c r="AW67" s="168"/>
      <c r="AX67" s="168"/>
      <c r="AY67" s="168"/>
      <c r="AZ67" s="168"/>
    </row>
    <row r="68" spans="1:52" s="25" customFormat="1" ht="241.5" customHeight="1">
      <c r="A68" s="84">
        <v>5.0999999999999996</v>
      </c>
      <c r="B68" s="1409" t="s">
        <v>555</v>
      </c>
      <c r="C68" s="1409"/>
      <c r="D68" s="1409"/>
      <c r="E68" s="1409"/>
      <c r="F68" s="1409"/>
      <c r="G68" s="66"/>
      <c r="H68" s="66"/>
      <c r="I68" s="66"/>
      <c r="J68" s="224"/>
      <c r="K68" s="224"/>
      <c r="L68" s="224"/>
      <c r="M68" s="224"/>
      <c r="N68" s="224"/>
      <c r="O68" s="224"/>
      <c r="P68" s="224"/>
      <c r="Q68" s="224"/>
      <c r="R68" s="224"/>
      <c r="S68" s="224"/>
      <c r="T68" s="224"/>
      <c r="U68" s="224"/>
      <c r="V68" s="224"/>
      <c r="W68" s="224"/>
      <c r="X68" s="224"/>
      <c r="Y68" s="224"/>
      <c r="Z68" s="224"/>
      <c r="AA68" s="224"/>
      <c r="AB68" s="70"/>
      <c r="AC68" s="251"/>
      <c r="AD68" s="247"/>
      <c r="AE68" s="247"/>
      <c r="AF68" s="66"/>
      <c r="AG68" s="66"/>
      <c r="AH68" s="66"/>
      <c r="AI68" s="66"/>
      <c r="AJ68" s="66"/>
      <c r="AK68" s="66"/>
      <c r="AL68" s="66"/>
      <c r="AM68" s="66"/>
      <c r="AN68" s="66"/>
      <c r="AO68" s="66"/>
      <c r="AP68" s="66"/>
      <c r="AQ68" s="168"/>
      <c r="AR68" s="168"/>
      <c r="AS68" s="168"/>
      <c r="AT68" s="168"/>
      <c r="AU68" s="168"/>
      <c r="AV68" s="168"/>
      <c r="AW68" s="168"/>
      <c r="AX68" s="168"/>
      <c r="AY68" s="168"/>
      <c r="AZ68" s="168"/>
    </row>
    <row r="69" spans="1:52" s="25" customFormat="1" ht="48" customHeight="1">
      <c r="A69" s="84">
        <v>6</v>
      </c>
      <c r="B69" s="1409" t="s">
        <v>71</v>
      </c>
      <c r="C69" s="1409"/>
      <c r="D69" s="1409"/>
      <c r="E69" s="1409"/>
      <c r="F69" s="1409"/>
      <c r="G69" s="66"/>
      <c r="H69" s="66"/>
      <c r="I69" s="66"/>
      <c r="J69" s="224"/>
      <c r="K69" s="224"/>
      <c r="L69" s="224"/>
      <c r="M69" s="224"/>
      <c r="N69" s="224"/>
      <c r="O69" s="224"/>
      <c r="P69" s="224"/>
      <c r="Q69" s="224"/>
      <c r="R69" s="224"/>
      <c r="S69" s="224"/>
      <c r="T69" s="224"/>
      <c r="U69" s="224"/>
      <c r="V69" s="224"/>
      <c r="W69" s="224"/>
      <c r="X69" s="224"/>
      <c r="Y69" s="224"/>
      <c r="Z69" s="224"/>
      <c r="AA69" s="224"/>
      <c r="AB69" s="70"/>
      <c r="AC69" s="251"/>
      <c r="AD69" s="247"/>
      <c r="AE69" s="247"/>
      <c r="AF69" s="66"/>
      <c r="AG69" s="66"/>
      <c r="AH69" s="66"/>
      <c r="AI69" s="66"/>
      <c r="AJ69" s="66"/>
      <c r="AK69" s="66"/>
      <c r="AL69" s="66"/>
      <c r="AM69" s="66"/>
      <c r="AN69" s="66"/>
      <c r="AO69" s="66"/>
      <c r="AP69" s="66"/>
      <c r="AQ69" s="168"/>
      <c r="AR69" s="168"/>
      <c r="AS69" s="168"/>
      <c r="AT69" s="168"/>
      <c r="AU69" s="168"/>
      <c r="AV69" s="168"/>
      <c r="AW69" s="168"/>
      <c r="AX69" s="168"/>
      <c r="AY69" s="168"/>
      <c r="AZ69" s="168"/>
    </row>
    <row r="70" spans="1:52" s="25" customFormat="1" ht="26.1" customHeight="1">
      <c r="A70" s="67"/>
      <c r="B70" s="59" t="s">
        <v>366</v>
      </c>
      <c r="C70" s="33" t="s">
        <v>72</v>
      </c>
      <c r="D70" s="30"/>
      <c r="E70" s="82" t="s">
        <v>73</v>
      </c>
      <c r="G70" s="66"/>
      <c r="H70" s="66"/>
      <c r="I70" s="66"/>
      <c r="J70" s="66"/>
      <c r="K70" s="66"/>
      <c r="L70" s="66"/>
      <c r="M70" s="66"/>
      <c r="N70" s="66"/>
      <c r="O70" s="66"/>
      <c r="P70" s="66"/>
      <c r="Q70" s="66"/>
      <c r="R70" s="66"/>
      <c r="S70" s="66"/>
      <c r="T70" s="66"/>
      <c r="U70" s="66"/>
      <c r="V70" s="66"/>
      <c r="W70" s="66"/>
      <c r="X70" s="66"/>
      <c r="Y70" s="66"/>
      <c r="Z70" s="66"/>
      <c r="AA70" s="66"/>
      <c r="AB70" s="70"/>
      <c r="AC70" s="251"/>
      <c r="AD70" s="247"/>
      <c r="AE70" s="247"/>
      <c r="AF70" s="66"/>
      <c r="AG70" s="66"/>
      <c r="AH70" s="66"/>
      <c r="AI70" s="66"/>
      <c r="AJ70" s="66"/>
      <c r="AK70" s="66"/>
      <c r="AL70" s="66"/>
      <c r="AM70" s="66"/>
      <c r="AN70" s="66"/>
      <c r="AO70" s="66"/>
      <c r="AP70" s="66"/>
      <c r="AQ70" s="168"/>
      <c r="AR70" s="168"/>
      <c r="AS70" s="168"/>
      <c r="AT70" s="168"/>
      <c r="AU70" s="168"/>
      <c r="AV70" s="168"/>
      <c r="AW70" s="168"/>
      <c r="AX70" s="168"/>
      <c r="AY70" s="168"/>
      <c r="AZ70" s="168"/>
    </row>
    <row r="71" spans="1:52" s="25" customFormat="1" ht="26.1" customHeight="1">
      <c r="A71" s="67"/>
      <c r="B71" s="59" t="s">
        <v>367</v>
      </c>
      <c r="C71" s="33" t="s">
        <v>560</v>
      </c>
      <c r="D71" s="30"/>
      <c r="E71" s="82" t="s">
        <v>561</v>
      </c>
      <c r="G71" s="66"/>
      <c r="H71" s="66"/>
      <c r="I71" s="66"/>
      <c r="J71" s="66"/>
      <c r="K71" s="66"/>
      <c r="L71" s="66"/>
      <c r="M71" s="66"/>
      <c r="N71" s="66"/>
      <c r="O71" s="66"/>
      <c r="P71" s="66"/>
      <c r="Q71" s="66"/>
      <c r="R71" s="66"/>
      <c r="S71" s="66"/>
      <c r="T71" s="66"/>
      <c r="U71" s="66"/>
      <c r="V71" s="66"/>
      <c r="W71" s="66"/>
      <c r="X71" s="66"/>
      <c r="Y71" s="66"/>
      <c r="Z71" s="66"/>
      <c r="AA71" s="66"/>
      <c r="AB71" s="70"/>
      <c r="AC71" s="251"/>
      <c r="AD71" s="247"/>
      <c r="AE71" s="247"/>
      <c r="AF71" s="66"/>
      <c r="AG71" s="66"/>
      <c r="AH71" s="66"/>
      <c r="AI71" s="66"/>
      <c r="AJ71" s="66"/>
      <c r="AK71" s="66"/>
      <c r="AL71" s="66"/>
      <c r="AM71" s="66"/>
      <c r="AN71" s="66"/>
      <c r="AO71" s="66"/>
      <c r="AP71" s="66"/>
      <c r="AQ71" s="168"/>
      <c r="AR71" s="168"/>
      <c r="AS71" s="168"/>
      <c r="AT71" s="168"/>
      <c r="AU71" s="168"/>
      <c r="AV71" s="168"/>
      <c r="AW71" s="168"/>
      <c r="AX71" s="168"/>
      <c r="AY71" s="168"/>
      <c r="AZ71" s="168"/>
    </row>
    <row r="72" spans="1:52" s="25" customFormat="1" ht="26.1" customHeight="1">
      <c r="A72" s="67"/>
      <c r="B72" s="59" t="s">
        <v>692</v>
      </c>
      <c r="C72" s="33" t="s">
        <v>74</v>
      </c>
      <c r="D72" s="30"/>
      <c r="E72" s="82" t="s">
        <v>75</v>
      </c>
      <c r="G72" s="66"/>
      <c r="H72" s="66"/>
      <c r="I72" s="66"/>
      <c r="J72" s="224"/>
      <c r="K72" s="224"/>
      <c r="L72" s="224"/>
      <c r="M72" s="224"/>
      <c r="N72" s="224"/>
      <c r="O72" s="224"/>
      <c r="P72" s="224"/>
      <c r="Q72" s="224"/>
      <c r="R72" s="224"/>
      <c r="S72" s="224"/>
      <c r="T72" s="224"/>
      <c r="U72" s="224"/>
      <c r="V72" s="224"/>
      <c r="W72" s="224"/>
      <c r="X72" s="224"/>
      <c r="Y72" s="224"/>
      <c r="Z72" s="224"/>
      <c r="AA72" s="224"/>
      <c r="AB72" s="70"/>
      <c r="AC72" s="251"/>
      <c r="AD72" s="247"/>
      <c r="AE72" s="247"/>
      <c r="AF72" s="66"/>
      <c r="AG72" s="66"/>
      <c r="AH72" s="66"/>
      <c r="AI72" s="66"/>
      <c r="AJ72" s="66"/>
      <c r="AK72" s="66"/>
      <c r="AL72" s="66"/>
      <c r="AM72" s="66"/>
      <c r="AN72" s="66"/>
      <c r="AO72" s="66"/>
      <c r="AP72" s="66"/>
      <c r="AQ72" s="168"/>
      <c r="AR72" s="168"/>
      <c r="AS72" s="168"/>
      <c r="AT72" s="168"/>
      <c r="AU72" s="168"/>
      <c r="AV72" s="168"/>
      <c r="AW72" s="168"/>
      <c r="AX72" s="168"/>
      <c r="AY72" s="168"/>
      <c r="AZ72" s="168"/>
    </row>
    <row r="73" spans="1:52" s="25" customFormat="1" ht="26.1" customHeight="1">
      <c r="A73" s="67"/>
      <c r="B73" s="59" t="s">
        <v>369</v>
      </c>
      <c r="C73" s="33" t="s">
        <v>76</v>
      </c>
      <c r="D73" s="30"/>
      <c r="E73" s="82" t="s">
        <v>77</v>
      </c>
      <c r="G73" s="66"/>
      <c r="H73" s="66"/>
      <c r="I73" s="66"/>
      <c r="J73" s="66"/>
      <c r="K73" s="66"/>
      <c r="L73" s="66"/>
      <c r="M73" s="66"/>
      <c r="N73" s="66"/>
      <c r="O73" s="66"/>
      <c r="P73" s="66"/>
      <c r="Q73" s="66"/>
      <c r="R73" s="66"/>
      <c r="S73" s="66"/>
      <c r="T73" s="66"/>
      <c r="U73" s="66"/>
      <c r="V73" s="66"/>
      <c r="W73" s="66"/>
      <c r="X73" s="66"/>
      <c r="Y73" s="66"/>
      <c r="Z73" s="66"/>
      <c r="AA73" s="66"/>
      <c r="AB73" s="70"/>
      <c r="AC73" s="251"/>
      <c r="AD73" s="247"/>
      <c r="AE73" s="247"/>
      <c r="AF73" s="66"/>
      <c r="AG73" s="66"/>
      <c r="AH73" s="66"/>
      <c r="AI73" s="66"/>
      <c r="AJ73" s="66"/>
      <c r="AK73" s="66"/>
      <c r="AL73" s="66"/>
      <c r="AM73" s="66"/>
      <c r="AN73" s="66"/>
      <c r="AO73" s="66"/>
      <c r="AP73" s="66"/>
      <c r="AQ73" s="168"/>
      <c r="AR73" s="168"/>
      <c r="AS73" s="168"/>
      <c r="AT73" s="168"/>
      <c r="AU73" s="168"/>
      <c r="AV73" s="168"/>
      <c r="AW73" s="168"/>
      <c r="AX73" s="168"/>
      <c r="AY73" s="168"/>
      <c r="AZ73" s="168"/>
    </row>
    <row r="74" spans="1:52" s="25" customFormat="1" ht="26.1" customHeight="1">
      <c r="A74" s="67"/>
      <c r="B74" s="59" t="s">
        <v>78</v>
      </c>
      <c r="C74" s="33" t="s">
        <v>79</v>
      </c>
      <c r="D74" s="30"/>
      <c r="E74" s="82" t="s">
        <v>80</v>
      </c>
      <c r="G74" s="66"/>
      <c r="H74" s="66"/>
      <c r="I74" s="66"/>
      <c r="J74" s="66"/>
      <c r="K74" s="66"/>
      <c r="L74" s="66"/>
      <c r="M74" s="66"/>
      <c r="N74" s="66"/>
      <c r="O74" s="66"/>
      <c r="P74" s="66"/>
      <c r="Q74" s="66"/>
      <c r="R74" s="66"/>
      <c r="S74" s="66"/>
      <c r="T74" s="66"/>
      <c r="U74" s="66"/>
      <c r="V74" s="66"/>
      <c r="W74" s="66"/>
      <c r="X74" s="66"/>
      <c r="Y74" s="66"/>
      <c r="Z74" s="66"/>
      <c r="AA74" s="66"/>
      <c r="AB74" s="70"/>
      <c r="AC74" s="251"/>
      <c r="AD74" s="247"/>
      <c r="AE74" s="247"/>
      <c r="AF74" s="66"/>
      <c r="AG74" s="66"/>
      <c r="AH74" s="66"/>
      <c r="AI74" s="66"/>
      <c r="AJ74" s="66"/>
      <c r="AK74" s="66"/>
      <c r="AL74" s="66"/>
      <c r="AM74" s="66"/>
      <c r="AN74" s="66"/>
      <c r="AO74" s="66"/>
      <c r="AP74" s="66"/>
      <c r="AQ74" s="168"/>
      <c r="AR74" s="168"/>
      <c r="AS74" s="168"/>
      <c r="AT74" s="168"/>
      <c r="AU74" s="168"/>
      <c r="AV74" s="168"/>
      <c r="AW74" s="168"/>
      <c r="AX74" s="168"/>
      <c r="AY74" s="168"/>
      <c r="AZ74" s="168"/>
    </row>
    <row r="75" spans="1:52" ht="26.1" customHeight="1">
      <c r="A75" s="67"/>
      <c r="B75" s="59" t="s">
        <v>81</v>
      </c>
      <c r="C75" s="33" t="s">
        <v>82</v>
      </c>
      <c r="E75" s="82" t="s">
        <v>83</v>
      </c>
      <c r="F75" s="25"/>
      <c r="G75" s="224"/>
      <c r="H75" s="224"/>
      <c r="J75" s="224"/>
      <c r="K75" s="224"/>
      <c r="L75" s="224"/>
      <c r="M75" s="224"/>
      <c r="N75" s="224"/>
      <c r="O75" s="224"/>
      <c r="P75" s="224"/>
      <c r="Q75" s="224"/>
      <c r="R75" s="224"/>
      <c r="S75" s="224"/>
      <c r="T75" s="224"/>
      <c r="U75" s="224"/>
      <c r="V75" s="224"/>
      <c r="W75" s="224"/>
      <c r="X75" s="224"/>
      <c r="Y75" s="224"/>
      <c r="Z75" s="224"/>
      <c r="AA75" s="224"/>
      <c r="AB75" s="70"/>
      <c r="AC75" s="251"/>
      <c r="AQ75" s="171"/>
      <c r="AR75" s="171"/>
      <c r="AS75" s="171"/>
      <c r="AT75" s="171"/>
      <c r="AU75" s="171"/>
      <c r="AV75" s="171"/>
      <c r="AW75" s="171"/>
      <c r="AX75" s="171"/>
      <c r="AY75" s="171"/>
      <c r="AZ75" s="171"/>
    </row>
    <row r="76" spans="1:52" ht="26.1" customHeight="1">
      <c r="A76" s="67"/>
      <c r="B76" s="59" t="s">
        <v>84</v>
      </c>
      <c r="C76" s="33" t="s">
        <v>85</v>
      </c>
      <c r="E76" s="82" t="s">
        <v>86</v>
      </c>
      <c r="F76" s="25"/>
      <c r="G76" s="224"/>
      <c r="H76" s="224"/>
      <c r="J76" s="224"/>
      <c r="K76" s="224"/>
      <c r="L76" s="224"/>
      <c r="M76" s="224"/>
      <c r="N76" s="224"/>
      <c r="O76" s="224"/>
      <c r="P76" s="224"/>
      <c r="Q76" s="224"/>
      <c r="R76" s="224"/>
      <c r="S76" s="224"/>
      <c r="T76" s="224"/>
      <c r="U76" s="224"/>
      <c r="V76" s="224"/>
      <c r="W76" s="224"/>
      <c r="X76" s="224"/>
      <c r="Y76" s="224"/>
      <c r="Z76" s="224"/>
      <c r="AA76" s="224"/>
      <c r="AB76" s="70"/>
      <c r="AC76" s="251"/>
      <c r="AQ76" s="171"/>
      <c r="AR76" s="171"/>
      <c r="AS76" s="171"/>
      <c r="AT76" s="171"/>
      <c r="AU76" s="171"/>
      <c r="AV76" s="171"/>
      <c r="AW76" s="171"/>
      <c r="AX76" s="171"/>
      <c r="AY76" s="171"/>
      <c r="AZ76" s="171"/>
    </row>
    <row r="77" spans="1:52" ht="26.1" customHeight="1">
      <c r="A77" s="59"/>
      <c r="B77" s="59" t="s">
        <v>87</v>
      </c>
      <c r="C77" s="33" t="s">
        <v>88</v>
      </c>
      <c r="E77" s="82" t="s">
        <v>89</v>
      </c>
      <c r="F77" s="26"/>
      <c r="G77" s="224"/>
      <c r="H77" s="224"/>
      <c r="J77" s="224"/>
      <c r="K77" s="224"/>
      <c r="L77" s="224"/>
      <c r="M77" s="224"/>
      <c r="N77" s="224"/>
      <c r="O77" s="224"/>
      <c r="P77" s="224"/>
      <c r="Q77" s="224"/>
      <c r="R77" s="224"/>
      <c r="S77" s="224"/>
      <c r="T77" s="224"/>
      <c r="U77" s="224"/>
      <c r="V77" s="224"/>
      <c r="W77" s="224"/>
      <c r="X77" s="224"/>
      <c r="Y77" s="224"/>
      <c r="Z77" s="224"/>
      <c r="AA77" s="224"/>
      <c r="AB77" s="70"/>
      <c r="AC77" s="251"/>
      <c r="AQ77" s="171"/>
      <c r="AR77" s="171"/>
      <c r="AS77" s="171"/>
      <c r="AT77" s="171"/>
      <c r="AU77" s="171"/>
      <c r="AV77" s="171"/>
      <c r="AW77" s="171"/>
      <c r="AX77" s="171"/>
      <c r="AY77" s="171"/>
      <c r="AZ77" s="171"/>
    </row>
    <row r="78" spans="1:52" ht="26.1" customHeight="1">
      <c r="A78" s="59"/>
      <c r="B78" s="59" t="s">
        <v>23</v>
      </c>
      <c r="C78" s="33" t="s">
        <v>90</v>
      </c>
      <c r="E78" s="82" t="s">
        <v>91</v>
      </c>
      <c r="F78" s="26"/>
      <c r="G78" s="224"/>
      <c r="H78" s="224"/>
      <c r="J78" s="224"/>
      <c r="K78" s="224"/>
      <c r="L78" s="224"/>
      <c r="M78" s="224"/>
      <c r="N78" s="224"/>
      <c r="O78" s="224"/>
      <c r="P78" s="224"/>
      <c r="Q78" s="224"/>
      <c r="R78" s="224"/>
      <c r="S78" s="224"/>
      <c r="T78" s="224"/>
      <c r="U78" s="224"/>
      <c r="V78" s="224"/>
      <c r="W78" s="224"/>
      <c r="X78" s="224"/>
      <c r="Y78" s="224"/>
      <c r="Z78" s="224"/>
      <c r="AA78" s="224"/>
      <c r="AB78" s="70"/>
      <c r="AC78" s="251"/>
      <c r="AQ78" s="171"/>
      <c r="AR78" s="171"/>
      <c r="AS78" s="171"/>
      <c r="AT78" s="171"/>
      <c r="AU78" s="171"/>
      <c r="AV78" s="171"/>
      <c r="AW78" s="171"/>
      <c r="AX78" s="171"/>
      <c r="AY78" s="171"/>
      <c r="AZ78" s="171"/>
    </row>
    <row r="79" spans="1:52" ht="26.1" customHeight="1">
      <c r="A79" s="59"/>
      <c r="B79" s="59" t="s">
        <v>92</v>
      </c>
      <c r="C79" s="33" t="s">
        <v>93</v>
      </c>
      <c r="E79" s="82" t="s">
        <v>94</v>
      </c>
      <c r="F79" s="26"/>
      <c r="G79" s="224"/>
      <c r="H79" s="224"/>
      <c r="J79" s="224"/>
      <c r="K79" s="224"/>
      <c r="L79" s="224"/>
      <c r="M79" s="224"/>
      <c r="N79" s="224"/>
      <c r="O79" s="224"/>
      <c r="P79" s="224"/>
      <c r="Q79" s="224"/>
      <c r="R79" s="224"/>
      <c r="S79" s="224"/>
      <c r="T79" s="224"/>
      <c r="U79" s="224"/>
      <c r="V79" s="224"/>
      <c r="W79" s="224"/>
      <c r="X79" s="224"/>
      <c r="Y79" s="224"/>
      <c r="Z79" s="224"/>
      <c r="AA79" s="224"/>
      <c r="AB79" s="70"/>
      <c r="AC79" s="251"/>
      <c r="AQ79" s="171"/>
      <c r="AR79" s="171"/>
      <c r="AS79" s="171"/>
      <c r="AT79" s="171"/>
      <c r="AU79" s="171"/>
      <c r="AV79" s="171"/>
      <c r="AW79" s="171"/>
      <c r="AX79" s="171"/>
      <c r="AY79" s="171"/>
      <c r="AZ79" s="171"/>
    </row>
    <row r="80" spans="1:52" ht="41.25" customHeight="1">
      <c r="A80" s="59"/>
      <c r="B80" s="59" t="s">
        <v>95</v>
      </c>
      <c r="C80" s="33" t="s">
        <v>96</v>
      </c>
      <c r="E80" s="82" t="s">
        <v>97</v>
      </c>
      <c r="F80" s="26"/>
      <c r="G80" s="224"/>
      <c r="H80" s="224"/>
      <c r="AB80" s="250"/>
      <c r="AC80" s="251"/>
      <c r="AQ80" s="171"/>
      <c r="AR80" s="171"/>
      <c r="AS80" s="171"/>
      <c r="AT80" s="171"/>
      <c r="AU80" s="171"/>
      <c r="AV80" s="171"/>
      <c r="AW80" s="171"/>
      <c r="AX80" s="171"/>
      <c r="AY80" s="171"/>
      <c r="AZ80" s="171"/>
    </row>
    <row r="81" spans="1:52" ht="38.25" customHeight="1">
      <c r="A81" s="59"/>
      <c r="B81" s="59" t="s">
        <v>98</v>
      </c>
      <c r="C81" s="33" t="s">
        <v>99</v>
      </c>
      <c r="E81" s="82" t="s">
        <v>100</v>
      </c>
      <c r="F81" s="26"/>
      <c r="G81" s="88"/>
      <c r="H81" s="88"/>
      <c r="AB81" s="250"/>
      <c r="AC81" s="251"/>
      <c r="AQ81" s="171"/>
      <c r="AR81" s="171"/>
      <c r="AS81" s="171"/>
      <c r="AT81" s="171"/>
      <c r="AU81" s="171"/>
      <c r="AV81" s="171"/>
      <c r="AW81" s="171"/>
      <c r="AX81" s="171"/>
      <c r="AY81" s="171"/>
      <c r="AZ81" s="171"/>
    </row>
    <row r="82" spans="1:52" ht="38.25" customHeight="1">
      <c r="A82" s="59"/>
      <c r="B82" s="59" t="s">
        <v>102</v>
      </c>
      <c r="C82" s="33" t="s">
        <v>753</v>
      </c>
      <c r="E82" s="82" t="s">
        <v>754</v>
      </c>
      <c r="F82" s="26"/>
      <c r="G82" s="88"/>
      <c r="H82" s="88"/>
      <c r="AB82" s="250"/>
      <c r="AC82" s="251"/>
      <c r="AQ82" s="171"/>
      <c r="AR82" s="171"/>
      <c r="AS82" s="171"/>
      <c r="AT82" s="171"/>
      <c r="AU82" s="171"/>
      <c r="AV82" s="171"/>
      <c r="AW82" s="171"/>
      <c r="AX82" s="171"/>
      <c r="AY82" s="171"/>
      <c r="AZ82" s="171"/>
    </row>
    <row r="83" spans="1:52" ht="51.75" customHeight="1">
      <c r="B83" s="84" t="s">
        <v>102</v>
      </c>
      <c r="C83" s="1345" t="s">
        <v>103</v>
      </c>
      <c r="D83" s="1345"/>
      <c r="E83" s="89" t="s">
        <v>101</v>
      </c>
      <c r="F83" s="26"/>
      <c r="G83" s="88"/>
      <c r="H83" s="88"/>
      <c r="AB83" s="250"/>
      <c r="AC83" s="251"/>
      <c r="AQ83" s="171"/>
      <c r="AR83" s="171"/>
      <c r="AS83" s="171"/>
      <c r="AT83" s="171"/>
      <c r="AU83" s="171"/>
      <c r="AV83" s="171"/>
      <c r="AW83" s="171"/>
      <c r="AX83" s="171"/>
      <c r="AY83" s="171"/>
      <c r="AZ83" s="171"/>
    </row>
    <row r="84" spans="1:52" ht="47.25" customHeight="1">
      <c r="B84" s="1409" t="s">
        <v>104</v>
      </c>
      <c r="C84" s="1409"/>
      <c r="D84" s="1409"/>
      <c r="E84" s="1409"/>
      <c r="F84" s="1409"/>
      <c r="G84" s="88"/>
      <c r="H84" s="88"/>
      <c r="AB84" s="250"/>
      <c r="AC84" s="251"/>
      <c r="AQ84" s="171"/>
      <c r="AR84" s="171"/>
      <c r="AS84" s="171"/>
      <c r="AT84" s="171"/>
      <c r="AU84" s="171"/>
      <c r="AV84" s="171"/>
      <c r="AW84" s="171"/>
      <c r="AX84" s="171"/>
      <c r="AY84" s="171"/>
      <c r="AZ84" s="171"/>
    </row>
    <row r="85" spans="1:52" ht="60.75" customHeight="1">
      <c r="A85" s="84">
        <v>7</v>
      </c>
      <c r="B85" s="1409" t="s">
        <v>106</v>
      </c>
      <c r="C85" s="1409"/>
      <c r="D85" s="1409"/>
      <c r="E85" s="1409"/>
      <c r="F85" s="1409"/>
      <c r="G85" s="88"/>
      <c r="H85" s="88"/>
      <c r="AB85" s="250"/>
      <c r="AC85" s="251"/>
      <c r="AQ85" s="171"/>
      <c r="AR85" s="171"/>
      <c r="AS85" s="171"/>
      <c r="AT85" s="171"/>
      <c r="AU85" s="171"/>
      <c r="AV85" s="171"/>
      <c r="AW85" s="171"/>
      <c r="AX85" s="171"/>
      <c r="AY85" s="171"/>
      <c r="AZ85" s="171"/>
    </row>
    <row r="86" spans="1:52" ht="51.75" customHeight="1">
      <c r="A86" s="84">
        <v>8</v>
      </c>
      <c r="B86" s="1409" t="s">
        <v>107</v>
      </c>
      <c r="C86" s="1409"/>
      <c r="D86" s="1409"/>
      <c r="E86" s="1409"/>
      <c r="F86" s="1409"/>
      <c r="G86" s="88"/>
      <c r="H86" s="88"/>
      <c r="AB86" s="250"/>
      <c r="AC86" s="251"/>
      <c r="AQ86" s="171"/>
      <c r="AR86" s="171"/>
      <c r="AS86" s="171"/>
      <c r="AT86" s="171"/>
      <c r="AU86" s="171"/>
      <c r="AV86" s="171"/>
      <c r="AW86" s="171"/>
      <c r="AX86" s="171"/>
      <c r="AY86" s="171"/>
      <c r="AZ86" s="171"/>
    </row>
    <row r="87" spans="1:52" ht="60.75" customHeight="1">
      <c r="A87" s="84">
        <v>9</v>
      </c>
      <c r="B87" s="1409" t="s">
        <v>108</v>
      </c>
      <c r="C87" s="1409"/>
      <c r="D87" s="1409"/>
      <c r="E87" s="1409"/>
      <c r="F87" s="1409"/>
      <c r="G87" s="88"/>
      <c r="H87" s="88"/>
      <c r="AB87" s="250"/>
      <c r="AC87" s="251"/>
      <c r="AQ87" s="171"/>
      <c r="AR87" s="171"/>
      <c r="AS87" s="171"/>
      <c r="AT87" s="171"/>
      <c r="AU87" s="171"/>
      <c r="AV87" s="171"/>
      <c r="AW87" s="171"/>
      <c r="AX87" s="171"/>
      <c r="AY87" s="171"/>
      <c r="AZ87" s="171"/>
    </row>
    <row r="88" spans="1:52" ht="58.5" customHeight="1">
      <c r="A88" s="84">
        <v>10</v>
      </c>
      <c r="B88" s="1409" t="s">
        <v>109</v>
      </c>
      <c r="C88" s="1409"/>
      <c r="D88" s="1409"/>
      <c r="E88" s="1409"/>
      <c r="F88" s="1409"/>
      <c r="G88" s="88"/>
      <c r="H88" s="88"/>
      <c r="AB88" s="250"/>
      <c r="AC88" s="251"/>
      <c r="AQ88" s="171"/>
      <c r="AR88" s="171"/>
      <c r="AS88" s="171"/>
      <c r="AT88" s="171"/>
      <c r="AU88" s="171"/>
      <c r="AV88" s="171"/>
      <c r="AW88" s="171"/>
      <c r="AX88" s="171"/>
      <c r="AY88" s="171"/>
      <c r="AZ88" s="171"/>
    </row>
    <row r="89" spans="1:52" ht="45" customHeight="1">
      <c r="A89" s="84">
        <v>11</v>
      </c>
      <c r="B89" s="1409" t="s">
        <v>110</v>
      </c>
      <c r="C89" s="1409"/>
      <c r="D89" s="1409"/>
      <c r="E89" s="1409"/>
      <c r="F89" s="1409"/>
      <c r="G89" s="71"/>
      <c r="H89" s="71"/>
      <c r="AB89" s="250"/>
      <c r="AC89" s="251"/>
      <c r="AQ89" s="171"/>
      <c r="AR89" s="171"/>
      <c r="AS89" s="171"/>
      <c r="AT89" s="171"/>
      <c r="AU89" s="171"/>
      <c r="AV89" s="171"/>
      <c r="AW89" s="171"/>
      <c r="AX89" s="171"/>
      <c r="AY89" s="171"/>
      <c r="AZ89" s="171"/>
    </row>
    <row r="90" spans="1:52" ht="47.25" customHeight="1">
      <c r="A90" s="84">
        <v>12</v>
      </c>
      <c r="B90" s="1409" t="s">
        <v>111</v>
      </c>
      <c r="C90" s="1409"/>
      <c r="D90" s="1409"/>
      <c r="E90" s="1409"/>
      <c r="F90" s="1409"/>
      <c r="G90" s="71"/>
      <c r="H90" s="71"/>
      <c r="AB90" s="250"/>
      <c r="AC90" s="251"/>
      <c r="AQ90" s="171"/>
      <c r="AR90" s="171"/>
      <c r="AS90" s="171"/>
      <c r="AT90" s="171"/>
      <c r="AU90" s="171"/>
      <c r="AV90" s="171"/>
      <c r="AW90" s="171"/>
      <c r="AX90" s="171"/>
      <c r="AY90" s="171"/>
      <c r="AZ90" s="171"/>
    </row>
    <row r="91" spans="1:52" ht="35.1" customHeight="1">
      <c r="A91" s="67"/>
      <c r="B91" s="1253" t="s">
        <v>591</v>
      </c>
      <c r="C91" s="1253"/>
      <c r="D91" s="1253" t="s">
        <v>112</v>
      </c>
      <c r="E91" s="1253"/>
      <c r="F91" s="50" t="s">
        <v>592</v>
      </c>
      <c r="G91" s="71"/>
      <c r="H91" s="71"/>
      <c r="AB91" s="250"/>
      <c r="AC91" s="251"/>
      <c r="AQ91" s="171"/>
      <c r="AR91" s="171"/>
      <c r="AS91" s="171"/>
      <c r="AT91" s="171"/>
      <c r="AU91" s="171"/>
      <c r="AV91" s="171"/>
      <c r="AW91" s="171"/>
      <c r="AX91" s="171"/>
      <c r="AY91" s="171"/>
      <c r="AZ91" s="171"/>
    </row>
    <row r="92" spans="1:52" ht="29.25" customHeight="1">
      <c r="A92" s="67"/>
      <c r="B92" s="1413"/>
      <c r="C92" s="1413"/>
      <c r="D92" s="1252"/>
      <c r="E92" s="1252"/>
      <c r="F92" s="98"/>
      <c r="G92" s="71"/>
      <c r="H92" s="71"/>
      <c r="AB92" s="250"/>
      <c r="AC92" s="251"/>
      <c r="AQ92" s="171"/>
      <c r="AR92" s="171"/>
      <c r="AS92" s="171"/>
      <c r="AT92" s="171"/>
      <c r="AU92" s="171"/>
      <c r="AV92" s="171"/>
      <c r="AW92" s="171"/>
      <c r="AX92" s="171"/>
      <c r="AY92" s="171"/>
      <c r="AZ92" s="171"/>
    </row>
    <row r="93" spans="1:52" ht="29.25" customHeight="1">
      <c r="A93" s="67"/>
      <c r="B93" s="1413"/>
      <c r="C93" s="1413"/>
      <c r="D93" s="1252"/>
      <c r="E93" s="1252"/>
      <c r="F93" s="98"/>
      <c r="G93" s="71"/>
      <c r="H93" s="71"/>
      <c r="AB93" s="250"/>
      <c r="AC93" s="251"/>
      <c r="AQ93" s="171"/>
      <c r="AR93" s="171"/>
      <c r="AS93" s="171"/>
      <c r="AT93" s="171"/>
      <c r="AU93" s="171"/>
      <c r="AV93" s="171"/>
      <c r="AW93" s="171"/>
      <c r="AX93" s="171"/>
      <c r="AY93" s="171"/>
      <c r="AZ93" s="171"/>
    </row>
    <row r="94" spans="1:52" ht="29.25" customHeight="1">
      <c r="A94" s="67"/>
      <c r="B94" s="1413"/>
      <c r="C94" s="1413"/>
      <c r="D94" s="1252"/>
      <c r="E94" s="1252"/>
      <c r="F94" s="98"/>
      <c r="G94" s="88"/>
      <c r="H94" s="88"/>
      <c r="AB94" s="250"/>
      <c r="AC94" s="251"/>
      <c r="AQ94" s="171"/>
      <c r="AR94" s="171"/>
      <c r="AS94" s="171"/>
      <c r="AT94" s="171"/>
      <c r="AU94" s="171"/>
      <c r="AV94" s="171"/>
      <c r="AW94" s="171"/>
      <c r="AX94" s="171"/>
      <c r="AY94" s="171"/>
      <c r="AZ94" s="171"/>
    </row>
    <row r="95" spans="1:52" ht="42" customHeight="1">
      <c r="A95" s="67"/>
      <c r="B95" s="750" t="s">
        <v>308</v>
      </c>
      <c r="C95" s="750"/>
      <c r="D95" s="1405"/>
      <c r="E95" s="1405"/>
      <c r="F95" s="71"/>
      <c r="G95" s="88"/>
      <c r="H95" s="88"/>
      <c r="AB95" s="250"/>
      <c r="AC95" s="251"/>
      <c r="AQ95" s="171"/>
      <c r="AR95" s="171"/>
      <c r="AS95" s="171"/>
      <c r="AT95" s="171"/>
      <c r="AU95" s="171"/>
      <c r="AV95" s="171"/>
      <c r="AW95" s="171"/>
      <c r="AX95" s="171"/>
      <c r="AY95" s="171"/>
      <c r="AZ95" s="171"/>
    </row>
    <row r="96" spans="1:52" ht="80.25" customHeight="1">
      <c r="A96" s="84">
        <v>13</v>
      </c>
      <c r="B96" s="1409" t="s">
        <v>340</v>
      </c>
      <c r="C96" s="1409"/>
      <c r="D96" s="1409"/>
      <c r="E96" s="1409"/>
      <c r="F96" s="1409"/>
      <c r="G96" s="71"/>
      <c r="H96" s="71"/>
      <c r="AB96" s="250"/>
      <c r="AC96" s="251"/>
      <c r="AQ96" s="171"/>
      <c r="AR96" s="171"/>
      <c r="AS96" s="171"/>
      <c r="AT96" s="171"/>
      <c r="AU96" s="171"/>
      <c r="AV96" s="171"/>
      <c r="AW96" s="171"/>
      <c r="AX96" s="171"/>
      <c r="AY96" s="171"/>
      <c r="AZ96" s="171"/>
    </row>
    <row r="97" spans="1:52" ht="109.5" customHeight="1">
      <c r="A97" s="89">
        <v>14</v>
      </c>
      <c r="B97" s="1409" t="s">
        <v>309</v>
      </c>
      <c r="C97" s="1409"/>
      <c r="D97" s="1409"/>
      <c r="E97" s="1409"/>
      <c r="F97" s="1409"/>
      <c r="G97" s="33"/>
      <c r="H97" s="33"/>
      <c r="AB97" s="250"/>
      <c r="AC97" s="251"/>
      <c r="AQ97" s="171"/>
      <c r="AR97" s="171"/>
      <c r="AS97" s="171"/>
      <c r="AT97" s="171"/>
      <c r="AU97" s="171"/>
      <c r="AV97" s="171"/>
      <c r="AW97" s="171"/>
      <c r="AX97" s="171"/>
      <c r="AY97" s="171"/>
      <c r="AZ97" s="171"/>
    </row>
    <row r="98" spans="1:52" ht="12.75" customHeight="1">
      <c r="A98" s="90"/>
      <c r="B98" s="30" t="str">
        <f>IF(ISERROR("Dated this " &amp; AI6 &amp; LOOKUP(AI6,AG1:AG36,AH1:AH36) &amp; " day of " &amp; AI8 &amp; " " &amp;AI9), "", "Dated this " &amp; AI6 &amp; LOOKUP(AI6,AG1:AG36,AH1:AH36) &amp; " day of " &amp; AI8 &amp; " " &amp;AI9)</f>
        <v/>
      </c>
      <c r="E98" s="71"/>
      <c r="F98" s="71"/>
      <c r="G98" s="33"/>
      <c r="H98" s="33"/>
      <c r="AB98" s="250"/>
      <c r="AC98" s="251"/>
      <c r="AQ98" s="171"/>
      <c r="AR98" s="171"/>
      <c r="AS98" s="171"/>
      <c r="AT98" s="171"/>
      <c r="AU98" s="171"/>
      <c r="AV98" s="171"/>
      <c r="AW98" s="171"/>
      <c r="AX98" s="171"/>
      <c r="AY98" s="171"/>
      <c r="AZ98" s="171"/>
    </row>
    <row r="99" spans="1:52" ht="148.5" customHeight="1">
      <c r="A99" s="599">
        <v>15</v>
      </c>
      <c r="B99" s="1410" t="s">
        <v>756</v>
      </c>
      <c r="C99" s="1410"/>
      <c r="D99" s="1410"/>
      <c r="E99" s="1410"/>
      <c r="F99" s="1410"/>
      <c r="G99" s="33"/>
      <c r="H99" s="33"/>
      <c r="AB99" s="250"/>
      <c r="AC99" s="251"/>
      <c r="AQ99" s="171"/>
      <c r="AR99" s="171"/>
      <c r="AS99" s="171"/>
      <c r="AT99" s="171"/>
      <c r="AU99" s="171"/>
      <c r="AV99" s="171"/>
      <c r="AW99" s="171"/>
      <c r="AX99" s="171"/>
      <c r="AY99" s="171"/>
      <c r="AZ99" s="171"/>
    </row>
    <row r="100" spans="1:52" ht="12.75" customHeight="1">
      <c r="A100" s="90"/>
      <c r="E100" s="71"/>
      <c r="F100" s="71"/>
      <c r="G100" s="33"/>
      <c r="H100" s="33"/>
      <c r="AB100" s="250"/>
      <c r="AC100" s="251"/>
      <c r="AQ100" s="171"/>
      <c r="AR100" s="171"/>
      <c r="AS100" s="171"/>
      <c r="AT100" s="171"/>
      <c r="AU100" s="171"/>
      <c r="AV100" s="171"/>
      <c r="AW100" s="171"/>
      <c r="AX100" s="171"/>
      <c r="AY100" s="171"/>
      <c r="AZ100" s="171"/>
    </row>
    <row r="101" spans="1:52" ht="21" customHeight="1">
      <c r="A101" s="90"/>
      <c r="B101" s="39" t="s">
        <v>310</v>
      </c>
      <c r="C101" s="26"/>
      <c r="D101" s="33"/>
      <c r="E101" s="33"/>
      <c r="F101" s="33"/>
      <c r="G101" s="45"/>
      <c r="H101" s="45"/>
      <c r="AB101" s="250"/>
      <c r="AC101" s="251"/>
      <c r="AQ101" s="171"/>
      <c r="AR101" s="171"/>
      <c r="AS101" s="171"/>
      <c r="AT101" s="171"/>
      <c r="AU101" s="171"/>
      <c r="AV101" s="171"/>
      <c r="AW101" s="171"/>
      <c r="AX101" s="171"/>
      <c r="AY101" s="171"/>
      <c r="AZ101" s="171"/>
    </row>
    <row r="102" spans="1:52" ht="21" customHeight="1">
      <c r="A102" s="90"/>
      <c r="B102" s="67"/>
      <c r="C102" s="33"/>
      <c r="D102" s="33"/>
      <c r="E102" s="33"/>
      <c r="F102" s="33"/>
      <c r="G102" s="45"/>
      <c r="H102" s="45"/>
      <c r="AB102" s="250"/>
      <c r="AC102" s="251"/>
      <c r="AQ102" s="171"/>
      <c r="AR102" s="171"/>
      <c r="AS102" s="171"/>
      <c r="AT102" s="171"/>
      <c r="AU102" s="171"/>
      <c r="AV102" s="171"/>
      <c r="AW102" s="171"/>
      <c r="AX102" s="171"/>
      <c r="AY102" s="171"/>
      <c r="AZ102" s="171"/>
    </row>
    <row r="103" spans="1:52" ht="27.95" customHeight="1">
      <c r="A103" s="90"/>
      <c r="B103" s="67"/>
      <c r="C103" s="33"/>
      <c r="D103" s="33"/>
      <c r="F103" s="45" t="s">
        <v>311</v>
      </c>
      <c r="G103" s="39"/>
      <c r="H103" s="39"/>
      <c r="AQ103" s="171"/>
      <c r="AR103" s="171"/>
      <c r="AS103" s="171"/>
      <c r="AT103" s="171"/>
      <c r="AU103" s="171"/>
      <c r="AV103" s="171"/>
      <c r="AW103" s="171"/>
      <c r="AX103" s="171"/>
      <c r="AY103" s="171"/>
      <c r="AZ103" s="171"/>
    </row>
    <row r="104" spans="1:52" ht="27.95" customHeight="1">
      <c r="A104" s="90"/>
      <c r="B104" s="67"/>
      <c r="C104" s="33"/>
      <c r="F104" s="45" t="str">
        <f>"For and on behalf of " &amp; 'Attach 3(JV)'!B9</f>
        <v xml:space="preserve">For and on behalf of </v>
      </c>
      <c r="G104" s="37"/>
      <c r="H104" s="37"/>
      <c r="AQ104" s="171"/>
      <c r="AR104" s="171"/>
      <c r="AS104" s="171"/>
      <c r="AT104" s="171"/>
      <c r="AU104" s="171"/>
      <c r="AV104" s="171"/>
      <c r="AW104" s="171"/>
      <c r="AX104" s="171"/>
      <c r="AY104" s="171"/>
      <c r="AZ104" s="171"/>
    </row>
    <row r="105" spans="1:52" ht="27.95" customHeight="1">
      <c r="A105" s="83"/>
      <c r="D105" s="65"/>
      <c r="E105" s="65"/>
      <c r="F105" s="39"/>
      <c r="G105" s="37"/>
      <c r="H105" s="37"/>
      <c r="AQ105" s="171"/>
      <c r="AR105" s="171"/>
      <c r="AS105" s="171"/>
      <c r="AT105" s="171"/>
      <c r="AU105" s="171"/>
      <c r="AV105" s="171"/>
      <c r="AW105" s="171"/>
      <c r="AX105" s="171"/>
      <c r="AY105" s="171"/>
      <c r="AZ105" s="171"/>
    </row>
    <row r="106" spans="1:52" ht="27.95" customHeight="1">
      <c r="A106" s="81" t="s">
        <v>6</v>
      </c>
      <c r="B106" s="37"/>
      <c r="C106" s="204" t="str">
        <f>'Attach 3(JV)'!B24</f>
        <v/>
      </c>
      <c r="D106" s="65" t="s">
        <v>4</v>
      </c>
      <c r="E106" s="1385" t="str">
        <f>'Attach 3(JV)'!E24</f>
        <v/>
      </c>
      <c r="F106" s="1385"/>
      <c r="AQ106" s="171"/>
      <c r="AR106" s="171"/>
      <c r="AS106" s="171"/>
      <c r="AT106" s="171"/>
      <c r="AU106" s="171"/>
      <c r="AV106" s="171"/>
      <c r="AW106" s="171"/>
      <c r="AX106" s="171"/>
      <c r="AY106" s="171"/>
      <c r="AZ106" s="171"/>
    </row>
    <row r="107" spans="1:52" ht="30.75" customHeight="1">
      <c r="A107" s="81" t="s">
        <v>7</v>
      </c>
      <c r="B107" s="37"/>
      <c r="C107" s="279" t="str">
        <f>'Attach 3(JV)'!B25</f>
        <v/>
      </c>
      <c r="D107" s="65" t="s">
        <v>5</v>
      </c>
      <c r="E107" s="1385" t="str">
        <f>'Attach 3(JV)'!E25</f>
        <v/>
      </c>
      <c r="F107" s="1385"/>
      <c r="AQ107" s="171"/>
      <c r="AR107" s="171"/>
      <c r="AS107" s="171"/>
      <c r="AT107" s="171"/>
      <c r="AU107" s="171"/>
      <c r="AV107" s="171"/>
      <c r="AW107" s="171"/>
      <c r="AX107" s="171"/>
      <c r="AY107" s="171"/>
      <c r="AZ107" s="171"/>
    </row>
    <row r="108" spans="1:52" ht="39.950000000000003" customHeight="1">
      <c r="D108" s="65"/>
      <c r="E108" s="65"/>
      <c r="AQ108" s="171"/>
      <c r="AR108" s="171"/>
      <c r="AS108" s="171"/>
      <c r="AT108" s="171"/>
      <c r="AU108" s="171"/>
      <c r="AV108" s="171"/>
      <c r="AW108" s="171"/>
      <c r="AX108" s="171"/>
      <c r="AY108" s="171"/>
      <c r="AZ108" s="171"/>
    </row>
    <row r="109" spans="1:52" ht="16.5" customHeight="1">
      <c r="A109" s="81"/>
      <c r="B109" s="37"/>
      <c r="C109" s="77"/>
      <c r="E109" s="65"/>
      <c r="G109" s="235"/>
      <c r="AQ109" s="171"/>
      <c r="AR109" s="171"/>
      <c r="AS109" s="171"/>
      <c r="AT109" s="171"/>
      <c r="AU109" s="171"/>
      <c r="AV109" s="171"/>
      <c r="AW109" s="171"/>
      <c r="AX109" s="171"/>
      <c r="AY109" s="171"/>
      <c r="AZ109" s="171"/>
    </row>
    <row r="110" spans="1:52" ht="9.75" customHeight="1">
      <c r="A110" s="1408" t="s">
        <v>412</v>
      </c>
      <c r="B110" s="1408"/>
      <c r="C110" s="1408"/>
      <c r="D110" s="1408"/>
      <c r="E110" s="1408"/>
      <c r="F110" s="1408"/>
      <c r="AQ110" s="171"/>
      <c r="AR110" s="171"/>
      <c r="AS110" s="171"/>
      <c r="AT110" s="171"/>
      <c r="AU110" s="171"/>
      <c r="AV110" s="171"/>
      <c r="AW110" s="171"/>
      <c r="AX110" s="171"/>
      <c r="AY110" s="171"/>
      <c r="AZ110" s="171"/>
    </row>
    <row r="111" spans="1:52" ht="27.95" customHeight="1">
      <c r="A111" s="1405" t="str">
        <f>IF(AND(H27="JV (Joint Venture)",H28=1), "", "Other Partner -1")</f>
        <v>Other Partner -1</v>
      </c>
      <c r="B111" s="1405"/>
      <c r="D111" s="91"/>
      <c r="E111" s="112"/>
      <c r="F111" s="112" t="str">
        <f>IF(AND(H27="JV (Joint Venture)",H28=1), "Other Partner", "Other Partner -2")</f>
        <v>Other Partner -2</v>
      </c>
      <c r="H111" s="301">
        <f>IF(AND(H27="JV (Joint Venture)",H28=1), 1,2)</f>
        <v>2</v>
      </c>
      <c r="AQ111" s="171"/>
      <c r="AR111" s="171"/>
      <c r="AS111" s="171"/>
      <c r="AT111" s="171"/>
      <c r="AU111" s="171"/>
      <c r="AV111" s="171"/>
      <c r="AW111" s="171"/>
      <c r="AX111" s="171"/>
      <c r="AY111" s="171"/>
      <c r="AZ111" s="171"/>
    </row>
    <row r="112" spans="1:52" ht="27.95" customHeight="1">
      <c r="B112" s="45"/>
      <c r="C112" s="77"/>
      <c r="E112" s="45"/>
      <c r="AQ112" s="171"/>
      <c r="AR112" s="171"/>
      <c r="AS112" s="171"/>
      <c r="AT112" s="171"/>
      <c r="AU112" s="171"/>
      <c r="AV112" s="171"/>
      <c r="AW112" s="171"/>
      <c r="AX112" s="171"/>
      <c r="AY112" s="171"/>
      <c r="AZ112" s="171"/>
    </row>
    <row r="113" spans="1:52" ht="27.95" customHeight="1">
      <c r="A113" s="65" t="str">
        <f>IF(AND(H27="JV (Joint Venture)",H28=1), "", "Printed Name :")</f>
        <v>Printed Name :</v>
      </c>
      <c r="B113" s="1416"/>
      <c r="C113" s="1416"/>
      <c r="E113" s="65" t="s">
        <v>4</v>
      </c>
      <c r="F113" s="281"/>
      <c r="AQ113" s="171"/>
      <c r="AR113" s="171"/>
      <c r="AS113" s="171"/>
      <c r="AT113" s="171"/>
      <c r="AU113" s="171"/>
      <c r="AV113" s="171"/>
      <c r="AW113" s="171"/>
      <c r="AX113" s="171"/>
      <c r="AY113" s="171"/>
      <c r="AZ113" s="171"/>
    </row>
    <row r="114" spans="1:52" ht="33" customHeight="1">
      <c r="A114" s="65" t="str">
        <f>IF(AND(H27="JV (Joint Venture)",H28=1), "", "Designation :")</f>
        <v>Designation :</v>
      </c>
      <c r="B114" s="1416"/>
      <c r="C114" s="1416"/>
      <c r="E114" s="65" t="s">
        <v>5</v>
      </c>
      <c r="F114" s="281"/>
      <c r="AQ114" s="171"/>
      <c r="AR114" s="171"/>
      <c r="AS114" s="171"/>
      <c r="AT114" s="171"/>
      <c r="AU114" s="171"/>
      <c r="AV114" s="171"/>
      <c r="AW114" s="171"/>
      <c r="AX114" s="171"/>
      <c r="AY114" s="171"/>
      <c r="AZ114" s="171"/>
    </row>
    <row r="115" spans="1:52" s="25" customFormat="1" ht="21" customHeight="1">
      <c r="A115" s="30"/>
      <c r="B115" s="45"/>
      <c r="C115" s="77"/>
      <c r="D115" s="30"/>
      <c r="E115" s="45"/>
      <c r="F115" s="30"/>
      <c r="G115" s="30"/>
      <c r="H115" s="30"/>
      <c r="I115" s="66"/>
      <c r="J115" s="66"/>
      <c r="K115" s="66"/>
      <c r="L115" s="66"/>
      <c r="M115" s="66"/>
      <c r="N115" s="66"/>
      <c r="O115" s="66"/>
      <c r="P115" s="66"/>
      <c r="Q115" s="66"/>
      <c r="R115" s="66"/>
      <c r="S115" s="66"/>
      <c r="T115" s="66"/>
      <c r="U115" s="66"/>
      <c r="V115" s="66"/>
      <c r="W115" s="66"/>
      <c r="X115" s="66"/>
      <c r="Y115" s="66"/>
      <c r="Z115" s="66"/>
      <c r="AA115" s="66"/>
      <c r="AB115" s="69"/>
      <c r="AC115" s="69"/>
      <c r="AD115" s="247"/>
      <c r="AE115" s="247"/>
      <c r="AF115" s="66"/>
      <c r="AG115" s="66"/>
      <c r="AH115" s="66"/>
      <c r="AI115" s="66"/>
      <c r="AJ115" s="66"/>
      <c r="AK115" s="66"/>
      <c r="AL115" s="66"/>
      <c r="AM115" s="66"/>
      <c r="AN115" s="66"/>
      <c r="AO115" s="66"/>
      <c r="AP115" s="66"/>
      <c r="AQ115" s="168"/>
      <c r="AR115" s="168"/>
      <c r="AS115" s="168"/>
      <c r="AT115" s="168"/>
      <c r="AU115" s="168"/>
      <c r="AV115" s="168"/>
      <c r="AW115" s="168"/>
      <c r="AX115" s="168"/>
      <c r="AY115" s="168"/>
      <c r="AZ115" s="168"/>
    </row>
    <row r="116" spans="1:52" s="25" customFormat="1" ht="21" customHeight="1">
      <c r="A116" s="82" t="s">
        <v>130</v>
      </c>
      <c r="B116" s="37"/>
      <c r="C116" s="77"/>
      <c r="D116" s="30"/>
      <c r="E116" s="45"/>
      <c r="F116" s="4"/>
      <c r="G116" s="30"/>
      <c r="H116" s="30"/>
      <c r="I116" s="66"/>
      <c r="J116" s="66"/>
      <c r="K116" s="66"/>
      <c r="L116" s="66"/>
      <c r="M116" s="66"/>
      <c r="N116" s="66"/>
      <c r="O116" s="66"/>
      <c r="P116" s="66"/>
      <c r="Q116" s="66"/>
      <c r="R116" s="66"/>
      <c r="S116" s="66"/>
      <c r="T116" s="66"/>
      <c r="U116" s="66"/>
      <c r="V116" s="66"/>
      <c r="W116" s="66"/>
      <c r="X116" s="66"/>
      <c r="Y116" s="66"/>
      <c r="Z116" s="66"/>
      <c r="AA116" s="66"/>
      <c r="AB116" s="69"/>
      <c r="AC116" s="69"/>
      <c r="AD116" s="247"/>
      <c r="AE116" s="247"/>
      <c r="AF116" s="66"/>
      <c r="AG116" s="66"/>
      <c r="AH116" s="66"/>
      <c r="AI116" s="66"/>
      <c r="AJ116" s="66"/>
      <c r="AK116" s="66"/>
      <c r="AL116" s="66"/>
      <c r="AM116" s="66"/>
      <c r="AN116" s="66"/>
      <c r="AO116" s="66"/>
      <c r="AP116" s="66"/>
      <c r="AQ116" s="168"/>
      <c r="AR116" s="168"/>
      <c r="AS116" s="168"/>
      <c r="AT116" s="168"/>
      <c r="AU116" s="168"/>
      <c r="AV116" s="168"/>
      <c r="AW116" s="168"/>
      <c r="AX116" s="168"/>
      <c r="AY116" s="168"/>
      <c r="AZ116" s="168"/>
    </row>
    <row r="117" spans="1:52" s="25" customFormat="1" ht="21" customHeight="1">
      <c r="A117" s="1415" t="s">
        <v>177</v>
      </c>
      <c r="B117" s="1415"/>
      <c r="C117" s="1415"/>
      <c r="D117" s="1411"/>
      <c r="E117" s="1411"/>
      <c r="F117" s="1411"/>
      <c r="G117" s="30"/>
      <c r="H117" s="30"/>
      <c r="I117" s="66"/>
      <c r="J117" s="66"/>
      <c r="K117" s="66"/>
      <c r="L117" s="66"/>
      <c r="M117" s="66"/>
      <c r="N117" s="66"/>
      <c r="O117" s="66"/>
      <c r="P117" s="66"/>
      <c r="Q117" s="66"/>
      <c r="R117" s="66"/>
      <c r="S117" s="66"/>
      <c r="T117" s="66"/>
      <c r="U117" s="66"/>
      <c r="V117" s="66"/>
      <c r="W117" s="66"/>
      <c r="X117" s="66"/>
      <c r="Y117" s="66"/>
      <c r="Z117" s="66"/>
      <c r="AA117" s="66"/>
      <c r="AB117" s="69"/>
      <c r="AC117" s="69"/>
      <c r="AD117" s="247"/>
      <c r="AE117" s="247"/>
      <c r="AF117" s="66"/>
      <c r="AG117" s="66"/>
      <c r="AH117" s="66"/>
      <c r="AI117" s="66"/>
      <c r="AJ117" s="66"/>
      <c r="AK117" s="66"/>
      <c r="AL117" s="66"/>
      <c r="AM117" s="66"/>
      <c r="AN117" s="66"/>
      <c r="AO117" s="66"/>
      <c r="AP117" s="66"/>
      <c r="AQ117" s="168"/>
      <c r="AR117" s="168"/>
      <c r="AS117" s="168"/>
      <c r="AT117" s="168"/>
      <c r="AU117" s="168"/>
      <c r="AV117" s="168"/>
      <c r="AW117" s="168"/>
      <c r="AX117" s="168"/>
      <c r="AY117" s="168"/>
      <c r="AZ117" s="168"/>
    </row>
    <row r="118" spans="1:52" s="25" customFormat="1" ht="21" customHeight="1">
      <c r="A118" s="1417"/>
      <c r="B118" s="1417"/>
      <c r="C118" s="1417"/>
      <c r="D118" s="1411"/>
      <c r="E118" s="1411"/>
      <c r="F118" s="1411"/>
      <c r="G118" s="30"/>
      <c r="H118" s="30"/>
      <c r="I118" s="66"/>
      <c r="J118" s="66"/>
      <c r="K118" s="66"/>
      <c r="L118" s="66"/>
      <c r="M118" s="66"/>
      <c r="N118" s="66"/>
      <c r="O118" s="66"/>
      <c r="P118" s="66"/>
      <c r="Q118" s="66"/>
      <c r="R118" s="66"/>
      <c r="S118" s="66"/>
      <c r="T118" s="66"/>
      <c r="U118" s="66"/>
      <c r="V118" s="66"/>
      <c r="W118" s="66"/>
      <c r="X118" s="66"/>
      <c r="Y118" s="66"/>
      <c r="Z118" s="66"/>
      <c r="AA118" s="66"/>
      <c r="AB118" s="69"/>
      <c r="AC118" s="69"/>
      <c r="AD118" s="247"/>
      <c r="AE118" s="247"/>
      <c r="AF118" s="66"/>
      <c r="AG118" s="66"/>
      <c r="AH118" s="66"/>
      <c r="AI118" s="66"/>
      <c r="AJ118" s="66"/>
      <c r="AK118" s="66"/>
      <c r="AL118" s="66"/>
      <c r="AM118" s="66"/>
      <c r="AN118" s="66"/>
      <c r="AO118" s="66"/>
      <c r="AP118" s="66"/>
      <c r="AQ118" s="168"/>
      <c r="AR118" s="168"/>
      <c r="AS118" s="168"/>
      <c r="AT118" s="168"/>
      <c r="AU118" s="168"/>
      <c r="AV118" s="168"/>
      <c r="AW118" s="168"/>
      <c r="AX118" s="168"/>
      <c r="AY118" s="168"/>
      <c r="AZ118" s="168"/>
    </row>
    <row r="119" spans="1:52" s="25" customFormat="1" ht="21" customHeight="1">
      <c r="A119" s="1418"/>
      <c r="B119" s="1418"/>
      <c r="C119" s="1418"/>
      <c r="D119" s="1411"/>
      <c r="E119" s="1411"/>
      <c r="F119" s="1411"/>
      <c r="G119" s="30"/>
      <c r="H119" s="30"/>
      <c r="I119" s="66"/>
      <c r="J119" s="66"/>
      <c r="K119" s="66"/>
      <c r="L119" s="66"/>
      <c r="M119" s="66"/>
      <c r="N119" s="66"/>
      <c r="O119" s="66"/>
      <c r="P119" s="66"/>
      <c r="Q119" s="66"/>
      <c r="R119" s="66"/>
      <c r="S119" s="66"/>
      <c r="T119" s="66"/>
      <c r="U119" s="66"/>
      <c r="V119" s="66"/>
      <c r="W119" s="66"/>
      <c r="X119" s="66"/>
      <c r="Y119" s="66"/>
      <c r="Z119" s="66"/>
      <c r="AA119" s="66"/>
      <c r="AB119" s="69"/>
      <c r="AC119" s="69"/>
      <c r="AD119" s="247"/>
      <c r="AE119" s="247"/>
      <c r="AF119" s="66"/>
      <c r="AG119" s="66"/>
      <c r="AH119" s="66"/>
      <c r="AI119" s="66"/>
      <c r="AJ119" s="66"/>
      <c r="AK119" s="66"/>
      <c r="AL119" s="66"/>
      <c r="AM119" s="66"/>
      <c r="AN119" s="66"/>
      <c r="AO119" s="66"/>
      <c r="AP119" s="66"/>
      <c r="AQ119" s="168"/>
      <c r="AR119" s="168"/>
      <c r="AS119" s="168"/>
      <c r="AT119" s="168"/>
      <c r="AU119" s="168"/>
      <c r="AV119" s="168"/>
      <c r="AW119" s="168"/>
      <c r="AX119" s="168"/>
      <c r="AY119" s="168"/>
      <c r="AZ119" s="168"/>
    </row>
    <row r="120" spans="1:52" s="25" customFormat="1" ht="30.75" customHeight="1">
      <c r="A120" s="1412" t="s">
        <v>178</v>
      </c>
      <c r="B120" s="1412"/>
      <c r="C120" s="1412"/>
      <c r="D120" s="1411"/>
      <c r="E120" s="1411"/>
      <c r="F120" s="1411"/>
      <c r="G120" s="91"/>
      <c r="H120" s="91"/>
      <c r="I120" s="66"/>
      <c r="J120" s="66"/>
      <c r="K120" s="66"/>
      <c r="L120" s="66"/>
      <c r="M120" s="66"/>
      <c r="N120" s="66"/>
      <c r="O120" s="66"/>
      <c r="P120" s="66"/>
      <c r="Q120" s="66"/>
      <c r="R120" s="66"/>
      <c r="S120" s="66"/>
      <c r="T120" s="66"/>
      <c r="U120" s="66"/>
      <c r="V120" s="66"/>
      <c r="W120" s="66"/>
      <c r="X120" s="66"/>
      <c r="Y120" s="66"/>
      <c r="Z120" s="66"/>
      <c r="AA120" s="66"/>
      <c r="AB120" s="69"/>
      <c r="AC120" s="69"/>
      <c r="AD120" s="247"/>
      <c r="AE120" s="247"/>
      <c r="AF120" s="66"/>
      <c r="AG120" s="66"/>
      <c r="AH120" s="66"/>
      <c r="AI120" s="66"/>
      <c r="AJ120" s="66"/>
      <c r="AK120" s="66"/>
      <c r="AL120" s="66"/>
      <c r="AM120" s="66"/>
      <c r="AN120" s="66"/>
      <c r="AO120" s="66"/>
      <c r="AP120" s="66"/>
      <c r="AQ120" s="168"/>
      <c r="AR120" s="168"/>
      <c r="AS120" s="168"/>
      <c r="AT120" s="168"/>
      <c r="AU120" s="168"/>
      <c r="AV120" s="168"/>
      <c r="AW120" s="168"/>
      <c r="AX120" s="168"/>
      <c r="AY120" s="168"/>
      <c r="AZ120" s="168"/>
    </row>
    <row r="121" spans="1:52" s="25" customFormat="1" ht="21" customHeight="1">
      <c r="A121" s="1412" t="s">
        <v>179</v>
      </c>
      <c r="B121" s="1412"/>
      <c r="C121" s="1412"/>
      <c r="D121" s="1411"/>
      <c r="E121" s="1411"/>
      <c r="F121" s="1411"/>
      <c r="G121" s="30"/>
      <c r="H121" s="30"/>
      <c r="I121" s="66"/>
      <c r="J121" s="66"/>
      <c r="K121" s="66"/>
      <c r="L121" s="66"/>
      <c r="M121" s="66"/>
      <c r="N121" s="66"/>
      <c r="O121" s="66"/>
      <c r="P121" s="66"/>
      <c r="Q121" s="66"/>
      <c r="R121" s="66"/>
      <c r="S121" s="66"/>
      <c r="T121" s="66"/>
      <c r="U121" s="66"/>
      <c r="V121" s="66"/>
      <c r="W121" s="66"/>
      <c r="X121" s="66"/>
      <c r="Y121" s="66"/>
      <c r="Z121" s="66"/>
      <c r="AA121" s="66"/>
      <c r="AB121" s="69"/>
      <c r="AC121" s="69"/>
      <c r="AD121" s="247"/>
      <c r="AE121" s="247"/>
      <c r="AF121" s="66"/>
      <c r="AG121" s="66"/>
      <c r="AH121" s="66"/>
      <c r="AI121" s="66"/>
      <c r="AJ121" s="66"/>
      <c r="AK121" s="66"/>
      <c r="AL121" s="66"/>
      <c r="AM121" s="66"/>
      <c r="AN121" s="66"/>
      <c r="AO121" s="66"/>
      <c r="AP121" s="66"/>
    </row>
    <row r="122" spans="1:52" s="25" customFormat="1" ht="21" customHeight="1">
      <c r="A122" s="1412" t="s">
        <v>180</v>
      </c>
      <c r="B122" s="1412"/>
      <c r="C122" s="1412"/>
      <c r="D122" s="1411"/>
      <c r="E122" s="1411"/>
      <c r="F122" s="1411"/>
      <c r="G122" s="30"/>
      <c r="H122" s="30"/>
      <c r="I122" s="66"/>
      <c r="J122" s="66"/>
      <c r="K122" s="66"/>
      <c r="L122" s="66"/>
      <c r="M122" s="66"/>
      <c r="N122" s="66"/>
      <c r="O122" s="66"/>
      <c r="P122" s="66"/>
      <c r="Q122" s="66"/>
      <c r="R122" s="66"/>
      <c r="S122" s="66"/>
      <c r="T122" s="66"/>
      <c r="U122" s="66"/>
      <c r="V122" s="66"/>
      <c r="W122" s="66"/>
      <c r="X122" s="66"/>
      <c r="Y122" s="66"/>
      <c r="Z122" s="66"/>
      <c r="AA122" s="66"/>
      <c r="AB122" s="69"/>
      <c r="AC122" s="69"/>
      <c r="AD122" s="247"/>
      <c r="AE122" s="247"/>
      <c r="AF122" s="66"/>
      <c r="AG122" s="66"/>
      <c r="AH122" s="66"/>
      <c r="AI122" s="66"/>
      <c r="AJ122" s="66"/>
      <c r="AK122" s="66"/>
      <c r="AL122" s="66"/>
      <c r="AM122" s="66"/>
      <c r="AN122" s="66"/>
      <c r="AO122" s="66"/>
      <c r="AP122" s="66"/>
    </row>
    <row r="123" spans="1:52">
      <c r="A123" s="1415" t="s">
        <v>181</v>
      </c>
      <c r="B123" s="1415"/>
      <c r="C123" s="1415"/>
      <c r="D123" s="1411"/>
      <c r="E123" s="1411"/>
      <c r="F123" s="1411"/>
    </row>
    <row r="124" spans="1:52">
      <c r="A124" s="1417"/>
      <c r="B124" s="1417"/>
      <c r="C124" s="1417"/>
      <c r="D124" s="1411"/>
      <c r="E124" s="1411"/>
      <c r="F124" s="1411"/>
    </row>
    <row r="125" spans="1:52" ht="47.25" customHeight="1">
      <c r="A125" s="1418"/>
      <c r="B125" s="1418"/>
      <c r="C125" s="1418"/>
      <c r="D125" s="1411"/>
      <c r="E125" s="1411"/>
      <c r="F125" s="1411"/>
      <c r="H125" s="285" t="s">
        <v>473</v>
      </c>
      <c r="I125" s="286" t="str">
        <f>"Attachment 2(" &amp; Basic!$B$2 &amp; ") "</f>
        <v xml:space="preserve">Attachment 2(TW03) </v>
      </c>
      <c r="J125" s="286" t="s">
        <v>472</v>
      </c>
    </row>
    <row r="126" spans="1:52">
      <c r="A126" s="82"/>
      <c r="B126" s="82"/>
      <c r="C126" s="82"/>
      <c r="D126" s="161"/>
      <c r="E126" s="161"/>
      <c r="F126" s="161"/>
    </row>
    <row r="127" spans="1:52" ht="51" customHeight="1">
      <c r="A127" s="1276" t="str">
        <f>H125&amp;I125&amp;J125</f>
        <v>Note: Bidders may note that no prescribed proforma has been enclosed for Attachment 2(TW03) Power of Attorney. Bidders may use their own proforma for furnishing the required information with the bid.</v>
      </c>
      <c r="B127" s="1276"/>
      <c r="C127" s="1276"/>
      <c r="D127" s="1276"/>
      <c r="E127" s="1276"/>
      <c r="F127" s="1276"/>
    </row>
  </sheetData>
  <sheetProtection algorithmName="SHA-512" hashValue="Br82kZvMW0EmEldb+D2RSGSAsViafr+CSB9ymQwi2ser/UqbuswjVUtRvtdnvkMEmG3jfl/fasCFquo6kPgS2Q==" saltValue="773SJ3azadW5Z4sx8B6m2g==" spinCount="100000" sheet="1" formatColumns="0" formatRows="0" selectLockedCells="1"/>
  <customSheetViews>
    <customSheetView guid="{7518E083-431A-45D0-A3DD-DF0866826B90}" scale="130" showPageBreaks="1" showGridLines="0" fitToPage="1" printArea="1" hiddenRows="1" view="pageBreakPreview" topLeftCell="A52">
      <selection activeCell="F56" sqref="F56"/>
      <rowBreaks count="2" manualBreakCount="2">
        <brk id="82" max="11" man="1"/>
        <brk id="102" max="11" man="1"/>
      </rowBreaks>
      <colBreaks count="1" manualBreakCount="1">
        <brk id="6" max="120" man="1"/>
      </colBreaks>
      <pageMargins left="0.59" right="0.46" top="0.59055118110236227" bottom="0.59055118110236227" header="0.35433070866141736" footer="0.35433070866141736"/>
      <pageSetup scale="59" fitToHeight="0" orientation="portrait" r:id="rId1"/>
      <headerFooter alignWithMargins="0">
        <oddFooter>&amp;R&amp;"Book Antiqua,Bold"&amp;8 Page &amp;P of &amp;N</oddFooter>
      </headerFooter>
    </customSheetView>
    <customSheetView guid="{CD28740F-9825-447C-B887-B18F0232D126}" scale="130" showPageBreaks="1" showGridLines="0" fitToPage="1" printArea="1" hiddenRows="1" view="pageBreakPreview">
      <selection activeCell="B88" sqref="B88:C88"/>
      <rowBreaks count="2" manualBreakCount="2">
        <brk id="81" max="11" man="1"/>
        <brk id="101" max="11" man="1"/>
      </rowBreaks>
      <colBreaks count="1" manualBreakCount="1">
        <brk id="6" max="120" man="1"/>
      </colBreaks>
      <pageMargins left="0.59" right="0.46" top="0.59055118110236227" bottom="0.59055118110236227" header="0.35433070866141736" footer="0.35433070866141736"/>
      <pageSetup scale="59" fitToHeight="0" orientation="portrait" r:id="rId2"/>
      <headerFooter alignWithMargins="0">
        <oddFooter>&amp;R&amp;"Book Antiqua,Bold"&amp;8 Page &amp;P of &amp;N</oddFooter>
      </headerFooter>
    </customSheetView>
    <customSheetView guid="{012A8702-091E-4FD1-8E26-12B65B8B3B8C}" scale="120" showPageBreaks="1" showGridLines="0" printArea="1" hiddenRows="1" view="pageBreakPreview" topLeftCell="A78">
      <selection activeCell="B88" sqref="B88:C88"/>
      <rowBreaks count="2" manualBreakCount="2">
        <brk id="81" max="5" man="1"/>
        <brk id="101" max="5" man="1"/>
      </rowBreaks>
      <colBreaks count="1" manualBreakCount="1">
        <brk id="6" max="107" man="1"/>
      </colBreaks>
      <pageMargins left="0.59" right="0.46" top="0.59055118110236227" bottom="0.59055118110236227" header="0.35433070866141736" footer="0.35433070866141736"/>
      <pageSetup scale="83" orientation="portrait" r:id="rId3"/>
      <headerFooter alignWithMargins="0">
        <oddFooter>&amp;R&amp;"Book Antiqua,Bold"&amp;8 Page &amp;P of &amp;N</oddFooter>
      </headerFooter>
    </customSheetView>
    <customSheetView guid="{0D490C87-B003-4943-9825-ACE0B8E7CC06}" scale="120" showPageBreaks="1" showGridLines="0" printArea="1" view="pageBreakPreview">
      <selection activeCell="F54" sqref="F54"/>
      <rowBreaks count="6" manualBreakCount="6">
        <brk id="22" max="5" man="1"/>
        <brk id="33" max="5" man="1"/>
        <brk id="51" max="5" man="1"/>
        <brk id="63" max="5" man="1"/>
        <brk id="81" max="5" man="1"/>
        <brk id="101" max="5" man="1"/>
      </rowBreaks>
      <colBreaks count="1" manualBreakCount="1">
        <brk id="6" max="107" man="1"/>
      </colBreaks>
      <pageMargins left="0.59" right="0.46" top="0.59055118110236227" bottom="0.59055118110236227" header="0.35433070866141736" footer="0.35433070866141736"/>
      <pageSetup scale="83" orientation="portrait" r:id="rId4"/>
      <headerFooter alignWithMargins="0">
        <oddFooter>&amp;R&amp;"Book Antiqua,Bold"&amp;8 Page &amp;P of &amp;N</oddFooter>
      </headerFooter>
    </customSheetView>
    <customSheetView guid="{4D67A8FB-66CE-4EFD-8932-C754BE25ED43}" scale="120" showPageBreaks="1" showGridLines="0" printArea="1" view="pageBreakPreview">
      <selection activeCell="C5" sqref="C5:F5"/>
      <rowBreaks count="7" manualBreakCount="7">
        <brk id="22" max="5" man="1"/>
        <brk id="32" max="5" man="1"/>
        <brk id="50" max="5" man="1"/>
        <brk id="62" max="5" man="1"/>
        <brk id="81" max="5" man="1"/>
        <brk id="82" max="5" man="1"/>
        <brk id="102" max="5" man="1"/>
      </rowBreaks>
      <colBreaks count="1" manualBreakCount="1">
        <brk id="6" max="107" man="1"/>
      </colBreaks>
      <pageMargins left="0.59" right="0.46" top="0.59055118110236227" bottom="0.59055118110236227" header="0.35433070866141736" footer="0.35433070866141736"/>
      <pageSetup scale="83" orientation="portrait" r:id="rId5"/>
      <headerFooter alignWithMargins="0">
        <oddFooter>&amp;R&amp;"Book Antiqua,Bold"&amp;8 Page &amp;P of &amp;N</oddFooter>
      </headerFooter>
    </customSheetView>
    <customSheetView guid="{B07CB001-8FAF-40AD-8AD5-A65A64B33B35}" scale="120" showPageBreaks="1" showGridLines="0" printArea="1" view="pageBreakPreview" topLeftCell="A47">
      <selection activeCell="F55" sqref="F55"/>
      <rowBreaks count="7" manualBreakCount="7">
        <brk id="22" max="5" man="1"/>
        <brk id="32" max="5" man="1"/>
        <brk id="50" max="5" man="1"/>
        <brk id="62" max="5" man="1"/>
        <brk id="81" max="5" man="1"/>
        <brk id="82" max="5" man="1"/>
        <brk id="102" max="5" man="1"/>
      </rowBreaks>
      <colBreaks count="1" manualBreakCount="1">
        <brk id="6" max="107" man="1"/>
      </colBreaks>
      <pageMargins left="0.59" right="0.46" top="0.59055118110236227" bottom="0.59055118110236227" header="0.35433070866141736" footer="0.35433070866141736"/>
      <pageSetup scale="83" orientation="portrait" r:id="rId6"/>
      <headerFooter alignWithMargins="0">
        <oddFooter>&amp;R&amp;"Book Antiqua,Bold"&amp;8 Page &amp;P of &amp;N</oddFooter>
      </headerFooter>
    </customSheetView>
    <customSheetView guid="{8CF338B0-8CA3-4AF4-816D-CB7A6D8E33BC}" scale="120" showPageBreaks="1" showGridLines="0" printArea="1" view="pageBreakPreview" topLeftCell="A76">
      <selection activeCell="B88" sqref="B88:C88"/>
      <rowBreaks count="6" manualBreakCount="6">
        <brk id="22" max="5" man="1"/>
        <brk id="32" max="5" man="1"/>
        <brk id="50" max="5" man="1"/>
        <brk id="63" max="5" man="1"/>
        <brk id="81" max="5" man="1"/>
        <brk id="101" max="5" man="1"/>
      </rowBreaks>
      <colBreaks count="1" manualBreakCount="1">
        <brk id="6" max="107" man="1"/>
      </colBreaks>
      <pageMargins left="0.59" right="0.46" top="0.59055118110236227" bottom="0.59055118110236227" header="0.35433070866141736" footer="0.35433070866141736"/>
      <pageSetup scale="83" orientation="portrait" r:id="rId7"/>
      <headerFooter alignWithMargins="0">
        <oddFooter>&amp;R&amp;"Book Antiqua,Bold"&amp;8 Page &amp;P of &amp;N</oddFooter>
      </headerFooter>
    </customSheetView>
    <customSheetView guid="{D05C69EC-C4A6-4AED-AFBA-A3044FD4B3FB}" scale="120" showPageBreaks="1" showGridLines="0" printArea="1" view="pageBreakPreview" topLeftCell="A45">
      <selection activeCell="F54" sqref="F54"/>
      <rowBreaks count="6" manualBreakCount="6">
        <brk id="22" max="5" man="1"/>
        <brk id="32" max="5" man="1"/>
        <brk id="50" max="5" man="1"/>
        <brk id="63" max="5" man="1"/>
        <brk id="81" max="5" man="1"/>
        <brk id="101" max="5" man="1"/>
      </rowBreaks>
      <colBreaks count="1" manualBreakCount="1">
        <brk id="6" max="107" man="1"/>
      </colBreaks>
      <pageMargins left="0.59" right="0.46" top="0.59055118110236227" bottom="0.59055118110236227" header="0.35433070866141736" footer="0.35433070866141736"/>
      <pageSetup scale="83" orientation="portrait" r:id="rId8"/>
      <headerFooter alignWithMargins="0">
        <oddFooter>&amp;R&amp;"Book Antiqua,Bold"&amp;8 Page &amp;P of &amp;N</oddFooter>
      </headerFooter>
    </customSheetView>
    <customSheetView guid="{BE615921-12B2-47E1-81BB-292B559B4C46}" scale="120" showPageBreaks="1" showGridLines="0" printArea="1" view="pageBreakPreview" topLeftCell="A92">
      <selection activeCell="B106" sqref="B106:C106"/>
      <rowBreaks count="6" manualBreakCount="6">
        <brk id="22" max="5" man="1"/>
        <brk id="31" max="5" man="1"/>
        <brk id="49" max="5" man="1"/>
        <brk id="61" max="5" man="1"/>
        <brk id="79" max="5" man="1"/>
        <brk id="99" max="5" man="1"/>
      </rowBreaks>
      <colBreaks count="1" manualBreakCount="1">
        <brk id="6" max="107" man="1"/>
      </colBreaks>
      <pageMargins left="0.59" right="0.46" top="0.59055118110236227" bottom="0.59055118110236227" header="0.35433070866141736" footer="0.35433070866141736"/>
      <pageSetup scale="83" orientation="portrait" r:id="rId9"/>
      <headerFooter alignWithMargins="0">
        <oddFooter>&amp;R&amp;"Book Antiqua,Bold"&amp;8 Page &amp;P of &amp;N</oddFooter>
      </headerFooter>
    </customSheetView>
    <customSheetView guid="{13A93EBF-985A-49FD-9FE0-DC75D238EC8C}" scale="120" showPageBreaks="1" showGridLines="0" printArea="1" view="pageBreakPreview">
      <selection activeCell="I22" sqref="I22"/>
      <rowBreaks count="6" manualBreakCount="6">
        <brk id="23" max="5" man="1"/>
        <brk id="33" max="5" man="1"/>
        <brk id="52" max="5" man="1"/>
        <brk id="61" max="5" man="1"/>
        <brk id="79" max="5" man="1"/>
        <brk id="99" max="5" man="1"/>
      </rowBreaks>
      <colBreaks count="1" manualBreakCount="1">
        <brk id="6" max="107" man="1"/>
      </colBreaks>
      <pageMargins left="0.59" right="0.46" top="0.59055118110236227" bottom="0.59055118110236227" header="0.35433070866141736" footer="0.35433070866141736"/>
      <pageSetup scale="83" orientation="portrait" r:id="rId10"/>
      <headerFooter alignWithMargins="0">
        <oddFooter>&amp;R&amp;"Book Antiqua,Bold"&amp;8 Page &amp;P of &amp;N</oddFooter>
      </headerFooter>
    </customSheetView>
    <customSheetView guid="{1E2D7167-D6B7-4690-9A83-BF768C4223A4}" showPageBreaks="1" showGridLines="0" printArea="1" view="pageBreakPreview" topLeftCell="F39">
      <selection activeCell="F45" sqref="F45"/>
      <rowBreaks count="1" manualBreakCount="1">
        <brk id="99" max="5" man="1"/>
      </rowBreaks>
      <colBreaks count="1" manualBreakCount="1">
        <brk id="6" max="107" man="1"/>
      </colBreaks>
      <pageMargins left="0.59" right="0.46" top="0.59055118110236227" bottom="0.59055118110236227" header="0.35433070866141736" footer="0.35433070866141736"/>
      <pageSetup scale="84" orientation="portrait" r:id="rId11"/>
      <headerFooter alignWithMargins="0">
        <oddFooter>&amp;R&amp;"Book Antiqua,Bold"&amp;8 Page &amp;P of &amp;N</oddFooter>
      </headerFooter>
    </customSheetView>
    <customSheetView guid="{7A88FC7A-7690-48AB-B789-172043AFADC8}" showPageBreaks="1" showGridLines="0" printArea="1" view="pageBreakPreview" topLeftCell="A60">
      <selection activeCell="B78" sqref="B78:C78"/>
      <rowBreaks count="1" manualBreakCount="1">
        <brk id="99" max="5" man="1"/>
      </rowBreaks>
      <colBreaks count="1" manualBreakCount="1">
        <brk id="6" max="107" man="1"/>
      </colBreaks>
      <pageMargins left="0.59" right="0.46" top="0.59055118110236227" bottom="0.59055118110236227" header="0.35433070866141736" footer="0.35433070866141736"/>
      <pageSetup scale="84" orientation="portrait" r:id="rId12"/>
      <headerFooter alignWithMargins="0">
        <oddFooter>&amp;R&amp;"Book Antiqua,Bold"&amp;8 Page &amp;P of &amp;N</oddFooter>
      </headerFooter>
    </customSheetView>
    <customSheetView guid="{CB7CD015-9A92-451A-BEF4-2BC98E3768DD}" showPageBreaks="1" showGridLines="0" printArea="1" hiddenRows="1" view="pageBreakPreview" topLeftCell="A67">
      <selection activeCell="B75" sqref="B75:C75"/>
      <rowBreaks count="1" manualBreakCount="1">
        <brk id="96" max="9"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44C1C443-3199-4288-884A-D16AF7B2CD69}" showPageBreaks="1" showGridLines="0" printArea="1" hiddenRows="1" view="pageBreakPreview" topLeftCell="A52">
      <selection activeCell="B75" sqref="B75:C75"/>
      <rowBreaks count="1" manualBreakCount="1">
        <brk id="96" max="9"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82E8A0F5-0020-4355-95CF-28601763A783}" showPageBreaks="1" showGridLines="0" printArea="1" view="pageBreakPreview" topLeftCell="A10">
      <selection activeCell="H20" sqref="H20"/>
      <rowBreaks count="1" manualBreakCount="1">
        <brk id="95" max="9"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9"/>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82C64B11-1F50-45B5-B7BB-9F1DC733C833}" showPageBreaks="1" showGridLines="0" printArea="1" hiddenRows="1" view="pageBreakPreview" topLeftCell="A67">
      <selection activeCell="B75" sqref="B75:C75"/>
      <rowBreaks count="1" manualBreakCount="1">
        <brk id="96" max="5" man="1"/>
      </rowBreaks>
      <colBreaks count="1" manualBreakCount="1">
        <brk id="6" max="107" man="1"/>
      </colBreaks>
      <pageMargins left="0.59" right="0.46" top="0.59055118110236227" bottom="0.59055118110236227" header="0.35433070866141736" footer="0.35433070866141736"/>
      <pageSetup scale="90" orientation="portrait" r:id="rId23"/>
      <headerFooter alignWithMargins="0">
        <oddFooter>&amp;R&amp;"Book Antiqua,Bold"&amp;8 Page &amp;P of &amp;N</oddFooter>
      </headerFooter>
    </customSheetView>
    <customSheetView guid="{CFBF18EC-8277-4311-991B-395AF21BB33B}" showPageBreaks="1" showGridLines="0" printArea="1" view="pageBreakPreview" topLeftCell="A19">
      <selection activeCell="G17" sqref="G17"/>
      <rowBreaks count="1" manualBreakCount="1">
        <brk id="99" max="5" man="1"/>
      </rowBreaks>
      <colBreaks count="1" manualBreakCount="1">
        <brk id="6" max="107" man="1"/>
      </colBreaks>
      <pageMargins left="0.59" right="0.46" top="0.59055118110236227" bottom="0.59055118110236227" header="0.35433070866141736" footer="0.35433070866141736"/>
      <pageSetup scale="84" orientation="portrait" r:id="rId24"/>
      <headerFooter alignWithMargins="0">
        <oddFooter>&amp;R&amp;"Book Antiqua,Bold"&amp;8 Page &amp;P of &amp;N</oddFooter>
      </headerFooter>
    </customSheetView>
    <customSheetView guid="{AA750348-930C-43DE-ADD0-8D60980F5013}" showPageBreaks="1" showGridLines="0" printArea="1" view="pageBreakPreview" topLeftCell="A39">
      <selection activeCell="F45" sqref="F45"/>
      <rowBreaks count="1" manualBreakCount="1">
        <brk id="99" max="5" man="1"/>
      </rowBreaks>
      <colBreaks count="1" manualBreakCount="1">
        <brk id="6" max="107" man="1"/>
      </colBreaks>
      <pageMargins left="0.59" right="0.46" top="0.59055118110236227" bottom="0.59055118110236227" header="0.35433070866141736" footer="0.35433070866141736"/>
      <pageSetup scale="84" orientation="portrait" r:id="rId25"/>
      <headerFooter alignWithMargins="0">
        <oddFooter>&amp;R&amp;"Book Antiqua,Bold"&amp;8 Page &amp;P of &amp;N</oddFooter>
      </headerFooter>
    </customSheetView>
    <customSheetView guid="{14C32814-5A59-4863-9FB1-822FBB75D7D1}" scale="140" showPageBreaks="1" showGridLines="0" printArea="1" view="pageBreakPreview">
      <selection activeCell="C5" sqref="C5:F5"/>
      <rowBreaks count="1" manualBreakCount="1">
        <brk id="100" max="5" man="1"/>
      </rowBreaks>
      <colBreaks count="1" manualBreakCount="1">
        <brk id="6" max="107" man="1"/>
      </colBreaks>
      <pageMargins left="0.59" right="0.46" top="0.59055118110236227" bottom="0.59055118110236227" header="0.35433070866141736" footer="0.35433070866141736"/>
      <pageSetup scale="84" orientation="portrait" r:id="rId26"/>
      <headerFooter alignWithMargins="0">
        <oddFooter>&amp;R&amp;"Book Antiqua,Bold"&amp;8 Page &amp;P of &amp;N</oddFooter>
      </headerFooter>
    </customSheetView>
    <customSheetView guid="{1F125E51-1799-42D0-B41E-DC039BB17D59}" scale="120" showPageBreaks="1" showGridLines="0" printArea="1" view="pageBreakPreview">
      <selection activeCell="B88" sqref="B88:C88"/>
      <rowBreaks count="6" manualBreakCount="6">
        <brk id="22" max="5" man="1"/>
        <brk id="32" max="5" man="1"/>
        <brk id="50" max="5" man="1"/>
        <brk id="63" max="5" man="1"/>
        <brk id="81" max="5" man="1"/>
        <brk id="101" max="5" man="1"/>
      </rowBreaks>
      <colBreaks count="1" manualBreakCount="1">
        <brk id="6" max="107" man="1"/>
      </colBreaks>
      <pageMargins left="0.59" right="0.46" top="0.59055118110236227" bottom="0.59055118110236227" header="0.35433070866141736" footer="0.35433070866141736"/>
      <pageSetup scale="83" orientation="portrait" r:id="rId27"/>
      <headerFooter alignWithMargins="0">
        <oddFooter>&amp;R&amp;"Book Antiqua,Bold"&amp;8 Page &amp;P of &amp;N</oddFooter>
      </headerFooter>
    </customSheetView>
    <customSheetView guid="{77353208-2D17-4D2E-ADE3-4F168F350B73}" scale="120" showPageBreaks="1" showGridLines="0" printArea="1" view="pageBreakPreview" topLeftCell="A47">
      <selection activeCell="F55" sqref="F55"/>
      <rowBreaks count="7" manualBreakCount="7">
        <brk id="22" max="5" man="1"/>
        <brk id="32" max="5" man="1"/>
        <brk id="50" max="5" man="1"/>
        <brk id="62" max="5" man="1"/>
        <brk id="81" max="5" man="1"/>
        <brk id="82" max="5" man="1"/>
        <brk id="102" max="5" man="1"/>
      </rowBreaks>
      <colBreaks count="1" manualBreakCount="1">
        <brk id="6" max="107" man="1"/>
      </colBreaks>
      <pageMargins left="0.59" right="0.46" top="0.59055118110236227" bottom="0.59055118110236227" header="0.35433070866141736" footer="0.35433070866141736"/>
      <pageSetup scale="83" orientation="portrait" r:id="rId28"/>
      <headerFooter alignWithMargins="0">
        <oddFooter>&amp;R&amp;"Book Antiqua,Bold"&amp;8 Page &amp;P of &amp;N</oddFooter>
      </headerFooter>
    </customSheetView>
    <customSheetView guid="{010B040B-83D1-42E5-9354-A9BE9113BDAC}" scale="120" showPageBreaks="1" showGridLines="0" printArea="1" hiddenRows="1" view="pageBreakPreview" topLeftCell="A49">
      <selection activeCell="F55" sqref="F55"/>
      <rowBreaks count="2" manualBreakCount="2">
        <brk id="82" max="5" man="1"/>
        <brk id="102" max="5" man="1"/>
      </rowBreaks>
      <colBreaks count="1" manualBreakCount="1">
        <brk id="6" max="107" man="1"/>
      </colBreaks>
      <pageMargins left="0.59" right="0.46" top="0.59055118110236227" bottom="0.59055118110236227" header="0.35433070866141736" footer="0.35433070866141736"/>
      <pageSetup scale="83" orientation="portrait" r:id="rId29"/>
      <headerFooter alignWithMargins="0">
        <oddFooter>&amp;R&amp;"Book Antiqua,Bold"&amp;8 Page &amp;P of &amp;N</oddFooter>
      </headerFooter>
    </customSheetView>
    <customSheetView guid="{FC200EB0-6614-47DB-96CE-7610471486D9}" showPageBreaks="1" showGridLines="0" fitToPage="1" printArea="1" hiddenRows="1" view="pageBreakPreview" topLeftCell="A44">
      <selection activeCell="F55" sqref="F55"/>
      <rowBreaks count="2" manualBreakCount="2">
        <brk id="81" max="8" man="1"/>
        <brk id="101" max="8" man="1"/>
      </rowBreaks>
      <colBreaks count="1" manualBreakCount="1">
        <brk id="6" max="107" man="1"/>
      </colBreaks>
      <pageMargins left="0.59" right="0.46" top="0.59055118110236227" bottom="0.59055118110236227" header="0.35433070866141736" footer="0.35433070866141736"/>
      <pageSetup scale="96" fitToHeight="0" orientation="portrait" r:id="rId30"/>
      <headerFooter alignWithMargins="0">
        <oddFooter>&amp;R&amp;"Book Antiqua,Bold"&amp;8 Page &amp;P of &amp;N</oddFooter>
      </headerFooter>
    </customSheetView>
    <customSheetView guid="{35C772BD-8F05-4A18-BEC8-6AF744E22539}" showPageBreaks="1" showGridLines="0" fitToPage="1" printArea="1" hiddenRows="1" view="pageBreakPreview" topLeftCell="A49">
      <selection activeCell="F55" sqref="F55"/>
      <rowBreaks count="2" manualBreakCount="2">
        <brk id="81" max="8" man="1"/>
        <brk id="101" max="8" man="1"/>
      </rowBreaks>
      <colBreaks count="1" manualBreakCount="1">
        <brk id="6" max="107" man="1"/>
      </colBreaks>
      <pageMargins left="0.59" right="0.46" top="0.59055118110236227" bottom="0.59055118110236227" header="0.35433070866141736" footer="0.35433070866141736"/>
      <pageSetup scale="96" fitToHeight="0" orientation="portrait" r:id="rId31"/>
      <headerFooter alignWithMargins="0">
        <oddFooter>&amp;R&amp;"Book Antiqua,Bold"&amp;8 Page &amp;P of &amp;N</oddFooter>
      </headerFooter>
    </customSheetView>
    <customSheetView guid="{FADCBE67-C557-4BB1-9129-D4D2EFCC4742}" scale="130" showPageBreaks="1" showGridLines="0" fitToPage="1" printArea="1" hiddenRows="1" view="pageBreakPreview" topLeftCell="A51">
      <selection activeCell="F56" sqref="F56"/>
      <rowBreaks count="2" manualBreakCount="2">
        <brk id="82" max="11" man="1"/>
        <brk id="102" max="11" man="1"/>
      </rowBreaks>
      <colBreaks count="1" manualBreakCount="1">
        <brk id="6" max="120" man="1"/>
      </colBreaks>
      <pageMargins left="0.59" right="0.46" top="0.59055118110236227" bottom="0.59055118110236227" header="0.35433070866141736" footer="0.35433070866141736"/>
      <pageSetup scale="59" fitToHeight="0" orientation="portrait" r:id="rId32"/>
      <headerFooter alignWithMargins="0">
        <oddFooter>&amp;R&amp;"Book Antiqua,Bold"&amp;8 Page &amp;P of &amp;N</oddFooter>
      </headerFooter>
    </customSheetView>
  </customSheetViews>
  <mergeCells count="105">
    <mergeCell ref="D56:F56"/>
    <mergeCell ref="D57:F57"/>
    <mergeCell ref="G16:H16"/>
    <mergeCell ref="D22:F22"/>
    <mergeCell ref="B18:F18"/>
    <mergeCell ref="B19:F19"/>
    <mergeCell ref="B17:F17"/>
    <mergeCell ref="G24:J24"/>
    <mergeCell ref="A3:F3"/>
    <mergeCell ref="C5:F5"/>
    <mergeCell ref="B6:C6"/>
    <mergeCell ref="C15:F15"/>
    <mergeCell ref="B21:F21"/>
    <mergeCell ref="D23:F23"/>
    <mergeCell ref="D24:F24"/>
    <mergeCell ref="D34:F34"/>
    <mergeCell ref="D35:F35"/>
    <mergeCell ref="D32:F32"/>
    <mergeCell ref="D47:F47"/>
    <mergeCell ref="D48:F48"/>
    <mergeCell ref="D55:F55"/>
    <mergeCell ref="D46:F46"/>
    <mergeCell ref="D29:F29"/>
    <mergeCell ref="D38:F38"/>
    <mergeCell ref="B58:E58"/>
    <mergeCell ref="D43:F43"/>
    <mergeCell ref="B67:F67"/>
    <mergeCell ref="G25:J25"/>
    <mergeCell ref="D39:F39"/>
    <mergeCell ref="D40:F40"/>
    <mergeCell ref="D30:F30"/>
    <mergeCell ref="D31:F31"/>
    <mergeCell ref="D26:F26"/>
    <mergeCell ref="D25:F25"/>
    <mergeCell ref="D53:F53"/>
    <mergeCell ref="D49:F49"/>
    <mergeCell ref="D50:F50"/>
    <mergeCell ref="D36:F36"/>
    <mergeCell ref="D45:F45"/>
    <mergeCell ref="D44:F44"/>
    <mergeCell ref="D51:F51"/>
    <mergeCell ref="D52:F52"/>
    <mergeCell ref="D41:F41"/>
    <mergeCell ref="D42:F42"/>
    <mergeCell ref="D37:F37"/>
    <mergeCell ref="D27:F27"/>
    <mergeCell ref="D28:F28"/>
    <mergeCell ref="D33:F33"/>
    <mergeCell ref="D54:F54"/>
    <mergeCell ref="A123:C123"/>
    <mergeCell ref="B96:F96"/>
    <mergeCell ref="E106:F106"/>
    <mergeCell ref="E107:F107"/>
    <mergeCell ref="A111:B111"/>
    <mergeCell ref="B113:C113"/>
    <mergeCell ref="B95:C95"/>
    <mergeCell ref="A127:F127"/>
    <mergeCell ref="A121:C121"/>
    <mergeCell ref="D121:F121"/>
    <mergeCell ref="A122:C122"/>
    <mergeCell ref="D122:F122"/>
    <mergeCell ref="A124:C124"/>
    <mergeCell ref="D124:F124"/>
    <mergeCell ref="D123:F123"/>
    <mergeCell ref="A125:C125"/>
    <mergeCell ref="D125:F125"/>
    <mergeCell ref="D117:F117"/>
    <mergeCell ref="A118:C118"/>
    <mergeCell ref="B114:C114"/>
    <mergeCell ref="D118:F118"/>
    <mergeCell ref="A119:C119"/>
    <mergeCell ref="A117:C117"/>
    <mergeCell ref="D119:F119"/>
    <mergeCell ref="A120:C120"/>
    <mergeCell ref="D120:F120"/>
    <mergeCell ref="D93:E93"/>
    <mergeCell ref="B94:C94"/>
    <mergeCell ref="B66:F66"/>
    <mergeCell ref="B69:F69"/>
    <mergeCell ref="C83:D83"/>
    <mergeCell ref="B84:F84"/>
    <mergeCell ref="B85:F85"/>
    <mergeCell ref="B87:F87"/>
    <mergeCell ref="B91:C91"/>
    <mergeCell ref="D91:E91"/>
    <mergeCell ref="B92:C92"/>
    <mergeCell ref="D92:E92"/>
    <mergeCell ref="B93:C93"/>
    <mergeCell ref="B86:F86"/>
    <mergeCell ref="B97:F97"/>
    <mergeCell ref="B90:F90"/>
    <mergeCell ref="B59:F59"/>
    <mergeCell ref="D94:E94"/>
    <mergeCell ref="A110:F110"/>
    <mergeCell ref="B88:F88"/>
    <mergeCell ref="D95:E95"/>
    <mergeCell ref="B68:F68"/>
    <mergeCell ref="B61:F61"/>
    <mergeCell ref="B64:F64"/>
    <mergeCell ref="B65:F65"/>
    <mergeCell ref="B89:F89"/>
    <mergeCell ref="B62:F62"/>
    <mergeCell ref="B63:F63"/>
    <mergeCell ref="B60:F60"/>
    <mergeCell ref="B99:F99"/>
  </mergeCells>
  <conditionalFormatting sqref="Z26">
    <cfRule type="expression" dxfId="6" priority="16" stopIfTrue="1">
      <formula>"if(right($I$21,1)=""."")"</formula>
    </cfRule>
  </conditionalFormatting>
  <conditionalFormatting sqref="H28">
    <cfRule type="expression" dxfId="5" priority="15" stopIfTrue="1">
      <formula>$G$28="Not Applicable"</formula>
    </cfRule>
  </conditionalFormatting>
  <conditionalFormatting sqref="D27:F27 H27:H28">
    <cfRule type="expression" dxfId="4" priority="14" stopIfTrue="1">
      <formula>$H$27="Sole Bidder"</formula>
    </cfRule>
  </conditionalFormatting>
  <conditionalFormatting sqref="D28:F28">
    <cfRule type="expression" dxfId="3" priority="11" stopIfTrue="1">
      <formula>$G$28="No"</formula>
    </cfRule>
  </conditionalFormatting>
  <conditionalFormatting sqref="B96:F96">
    <cfRule type="expression" dxfId="2" priority="9">
      <formula>$H$27="Sole Bidder"</formula>
    </cfRule>
  </conditionalFormatting>
  <conditionalFormatting sqref="A110:F115">
    <cfRule type="expression" dxfId="1" priority="8">
      <formula>$H$27="Sole Bidder"</formula>
    </cfRule>
  </conditionalFormatting>
  <conditionalFormatting sqref="B58:F59">
    <cfRule type="expression" dxfId="0" priority="2" stopIfTrue="1">
      <formula>$P$16=0</formula>
    </cfRule>
  </conditionalFormatting>
  <dataValidations xWindow="1301" yWindow="417" count="6">
    <dataValidation type="whole" allowBlank="1" showInputMessage="1" showErrorMessage="1" error="Enter numeric figure only !" prompt="Enter the Bid Security Amount in Figures" sqref="I22 I24" xr:uid="{00000000-0002-0000-1A00-000000000000}">
      <formula1>0</formula1>
      <formula2>990000000</formula2>
    </dataValidation>
    <dataValidation type="list" allowBlank="1" showInputMessage="1" showErrorMessage="1" sqref="J19" xr:uid="{00000000-0002-0000-1A00-000001000000}">
      <formula1>"in Separate envelope, through Online payment mode"</formula1>
    </dataValidation>
    <dataValidation type="list" allowBlank="1" showInputMessage="1" showErrorMessage="1" sqref="G22 G24" xr:uid="{00000000-0002-0000-1A00-000002000000}">
      <formula1>$AC$20:$AC$25</formula1>
    </dataValidation>
    <dataValidation type="list" allowBlank="1" showInputMessage="1" error="Enter numeric figure between 1 to 20 only !" prompt="Enter the Validity of Bid Security - Month" sqref="K22" xr:uid="{0B08429A-87E0-4296-A6F9-68EAE8AAAD17}">
      <formula1>"Jan,Feb,Mar,Apr,May,Jun,Jul,Aug,Sep,Oct,Nov,Dec"</formula1>
    </dataValidation>
    <dataValidation type="whole" allowBlank="1" showInputMessage="1" error="Enter numeric figure between 1 to 20 only !" prompt="Enter the Validity of Bid Security - Date" sqref="J22" xr:uid="{9AA327EF-9958-4C4B-B8BF-9E28DB88B01F}">
      <formula1>1</formula1>
      <formula2>31</formula2>
    </dataValidation>
    <dataValidation type="list" operator="greaterThan" allowBlank="1" showInputMessage="1" error="Enter numeric figure between 1 to 20 only !" prompt="Enter the Validity of Bid Security - Year" sqref="L22" xr:uid="{E9279624-EA0B-4018-997C-293F0BEA4C48}">
      <formula1>"2022,2023"</formula1>
    </dataValidation>
  </dataValidations>
  <pageMargins left="0.59" right="0.46" top="0.59055118110236227" bottom="0.59055118110236227" header="0.35433070866141736" footer="0.35433070866141736"/>
  <pageSetup scale="96" fitToHeight="0" orientation="portrait" r:id="rId33"/>
  <headerFooter alignWithMargins="0">
    <oddFooter>&amp;R&amp;"Book Antiqua,Bold"&amp;8 Page &amp;P of &amp;N</oddFooter>
  </headerFooter>
  <rowBreaks count="2" manualBreakCount="2">
    <brk id="85" max="5" man="1"/>
    <brk id="107" max="5" man="1"/>
  </rowBreaks>
  <colBreaks count="1" manualBreakCount="1">
    <brk id="6" max="120" man="1"/>
  </colBreaks>
  <drawing r:id="rId3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AB39"/>
  <sheetViews>
    <sheetView showGridLines="0" view="pageBreakPreview" zoomScaleNormal="100" zoomScaleSheetLayoutView="100" workbookViewId="0">
      <selection activeCell="D13" sqref="D13"/>
    </sheetView>
  </sheetViews>
  <sheetFormatPr defaultColWidth="9.140625" defaultRowHeight="16.5"/>
  <cols>
    <col min="1" max="1" width="9.140625" style="26"/>
    <col min="2" max="2" width="31.85546875" style="30" customWidth="1"/>
    <col min="3" max="3" width="12.85546875" style="30" customWidth="1"/>
    <col min="4" max="4" width="55.7109375" style="30" customWidth="1"/>
    <col min="5" max="5" width="23.85546875" style="30" customWidth="1"/>
    <col min="6" max="6" width="15" style="142" hidden="1" customWidth="1"/>
    <col min="7" max="9" width="11.85546875" style="142" hidden="1" customWidth="1"/>
    <col min="10" max="25" width="11.85546875" style="142" customWidth="1"/>
    <col min="26" max="26" width="9.140625" style="26"/>
    <col min="27" max="27" width="15.28515625" style="26" customWidth="1"/>
    <col min="28" max="16384" width="9.140625" style="26"/>
  </cols>
  <sheetData>
    <row r="1" spans="2:28" ht="72" customHeight="1">
      <c r="B1" s="752" t="str">
        <f>Basic!B1</f>
        <v>Tower Package TW03 for Zing-Zingbar to Sissu portion of ±350 KV HVDC Pang-Kaithal Transmission Line associated with Transmission system for evacuation of RE power from renewable energy parks in Leh (5 GW Leh-Kaithal transmission corridor)</v>
      </c>
      <c r="C1" s="752"/>
      <c r="D1" s="752"/>
      <c r="E1" s="147"/>
      <c r="F1" s="132"/>
      <c r="G1" s="79"/>
      <c r="H1" s="79"/>
      <c r="I1" s="79"/>
      <c r="J1" s="79"/>
      <c r="K1" s="79"/>
      <c r="L1" s="79"/>
      <c r="M1" s="79"/>
      <c r="N1" s="79"/>
      <c r="O1" s="79"/>
      <c r="P1" s="79"/>
      <c r="Q1" s="79"/>
      <c r="R1" s="79"/>
      <c r="S1" s="79"/>
      <c r="T1" s="79"/>
      <c r="U1" s="79"/>
      <c r="V1" s="79"/>
      <c r="W1" s="79"/>
      <c r="X1" s="79"/>
      <c r="Y1" s="79"/>
    </row>
    <row r="2" spans="2:28" ht="25.5" customHeight="1">
      <c r="B2" s="753" t="str">
        <f>Basic!A3&amp;Basic!B3</f>
        <v>Specification No. :CC/NT/W-TW/DOM/A04/25/06315</v>
      </c>
      <c r="C2" s="753"/>
      <c r="D2" s="753"/>
      <c r="E2" s="34"/>
      <c r="F2" s="30"/>
      <c r="G2" s="30"/>
      <c r="H2" s="30"/>
      <c r="I2" s="30"/>
      <c r="J2" s="30"/>
      <c r="K2" s="30"/>
      <c r="L2" s="30"/>
      <c r="M2" s="30"/>
      <c r="N2" s="30"/>
      <c r="O2" s="30"/>
      <c r="P2" s="30"/>
      <c r="Q2" s="30"/>
      <c r="R2" s="30"/>
      <c r="S2" s="30"/>
      <c r="T2" s="30"/>
      <c r="U2" s="30"/>
      <c r="V2" s="30"/>
      <c r="W2" s="30"/>
      <c r="X2" s="30"/>
      <c r="Y2" s="30"/>
      <c r="AA2" s="26" t="s">
        <v>168</v>
      </c>
      <c r="AB2" s="76">
        <v>1</v>
      </c>
    </row>
    <row r="3" spans="2:28" ht="12" customHeight="1">
      <c r="B3" s="29"/>
      <c r="C3" s="29"/>
      <c r="D3" s="29"/>
      <c r="E3" s="29"/>
      <c r="F3" s="30"/>
      <c r="G3" s="30"/>
      <c r="H3" s="30"/>
      <c r="I3" s="30"/>
      <c r="J3" s="30"/>
      <c r="K3" s="30"/>
      <c r="L3" s="30"/>
      <c r="M3" s="30"/>
      <c r="N3" s="30"/>
      <c r="O3" s="30"/>
      <c r="P3" s="30"/>
      <c r="Q3" s="30"/>
      <c r="R3" s="30"/>
      <c r="S3" s="30"/>
      <c r="T3" s="30"/>
      <c r="U3" s="30"/>
      <c r="V3" s="30"/>
      <c r="W3" s="30"/>
      <c r="X3" s="30"/>
      <c r="Y3" s="30"/>
      <c r="AA3" s="26" t="s">
        <v>169</v>
      </c>
      <c r="AB3" s="246" t="s">
        <v>9</v>
      </c>
    </row>
    <row r="4" spans="2:28" ht="36.75" customHeight="1">
      <c r="B4" s="755" t="s">
        <v>588</v>
      </c>
      <c r="C4" s="755"/>
      <c r="D4" s="479" t="s">
        <v>742</v>
      </c>
      <c r="E4" s="29"/>
      <c r="F4" s="30"/>
      <c r="G4" s="30"/>
      <c r="H4" s="30"/>
      <c r="I4" s="30">
        <f>IF(D4="Yes",1,0)</f>
        <v>0</v>
      </c>
      <c r="J4" s="30"/>
      <c r="K4" s="30"/>
      <c r="L4" s="30"/>
      <c r="M4" s="30"/>
      <c r="N4" s="30"/>
      <c r="O4" s="30"/>
      <c r="P4" s="30"/>
      <c r="Q4" s="30"/>
      <c r="R4" s="30"/>
      <c r="S4" s="30"/>
      <c r="T4" s="30"/>
      <c r="U4" s="30"/>
      <c r="V4" s="30"/>
      <c r="W4" s="30"/>
      <c r="X4" s="30"/>
      <c r="Y4" s="30"/>
      <c r="AB4" s="76"/>
    </row>
    <row r="5" spans="2:28" ht="48.75" customHeight="1">
      <c r="B5" s="755" t="str">
        <f>IF(I4=1,"Name of the Designated Authority of GoI under Public  Procurement Policy for MSE Order 2012","" )</f>
        <v/>
      </c>
      <c r="C5" s="755"/>
      <c r="D5" s="98"/>
      <c r="E5" s="29"/>
      <c r="F5" s="30"/>
      <c r="G5" s="30"/>
      <c r="H5" s="30"/>
      <c r="I5" s="30">
        <f>IF(D11="Yes",1,0)</f>
        <v>1</v>
      </c>
      <c r="J5" s="30"/>
      <c r="K5" s="30"/>
      <c r="L5" s="30"/>
      <c r="M5" s="30"/>
      <c r="N5" s="30"/>
      <c r="O5" s="30"/>
      <c r="P5" s="30"/>
      <c r="Q5" s="30"/>
      <c r="R5" s="30"/>
      <c r="S5" s="30"/>
      <c r="T5" s="30"/>
      <c r="U5" s="30"/>
      <c r="V5" s="30"/>
      <c r="W5" s="30"/>
      <c r="X5" s="30"/>
      <c r="Y5" s="30"/>
      <c r="AB5" s="76"/>
    </row>
    <row r="6" spans="2:28" ht="20.100000000000001" customHeight="1">
      <c r="B6" s="371"/>
      <c r="C6" s="371"/>
      <c r="D6" s="371"/>
      <c r="E6" s="29"/>
      <c r="F6" s="30"/>
      <c r="G6" s="30"/>
      <c r="H6" s="30"/>
      <c r="I6" s="30"/>
      <c r="J6" s="30"/>
      <c r="K6" s="30"/>
      <c r="L6" s="30"/>
      <c r="M6" s="30"/>
      <c r="N6" s="30"/>
      <c r="O6" s="30"/>
      <c r="P6" s="30"/>
      <c r="Q6" s="30"/>
      <c r="R6" s="30"/>
      <c r="S6" s="30"/>
      <c r="T6" s="30"/>
      <c r="U6" s="30"/>
      <c r="V6" s="30"/>
      <c r="W6" s="30"/>
      <c r="X6" s="30"/>
      <c r="Y6" s="30"/>
      <c r="AB6" s="76"/>
    </row>
    <row r="7" spans="2:28" ht="20.100000000000001" customHeight="1">
      <c r="B7" s="371"/>
      <c r="C7" s="371"/>
      <c r="D7" s="371"/>
      <c r="E7" s="29"/>
      <c r="F7" s="30"/>
      <c r="G7" s="30"/>
      <c r="H7" s="30"/>
      <c r="I7" s="30"/>
      <c r="J7" s="30"/>
      <c r="K7" s="30"/>
      <c r="L7" s="30"/>
      <c r="M7" s="30"/>
      <c r="N7" s="30"/>
      <c r="O7" s="30"/>
      <c r="P7" s="30"/>
      <c r="Q7" s="30"/>
      <c r="R7" s="30"/>
      <c r="S7" s="30"/>
      <c r="T7" s="30"/>
      <c r="U7" s="30"/>
      <c r="V7" s="30"/>
      <c r="W7" s="30"/>
      <c r="X7" s="30"/>
      <c r="Y7" s="30"/>
      <c r="AB7" s="76"/>
    </row>
    <row r="8" spans="2:28" ht="12" customHeight="1">
      <c r="B8" s="33"/>
      <c r="C8" s="33"/>
      <c r="F8" s="30"/>
      <c r="G8" s="30"/>
      <c r="H8" s="30"/>
      <c r="I8" s="30"/>
      <c r="J8" s="30"/>
      <c r="K8" s="30"/>
      <c r="L8" s="30"/>
      <c r="M8" s="30"/>
      <c r="N8" s="30"/>
      <c r="O8" s="30"/>
      <c r="P8" s="30"/>
      <c r="Q8" s="30"/>
      <c r="R8" s="30"/>
      <c r="S8" s="30"/>
      <c r="T8" s="30"/>
      <c r="U8" s="30"/>
      <c r="V8" s="30"/>
      <c r="W8" s="30"/>
      <c r="X8" s="30"/>
      <c r="Y8" s="30"/>
    </row>
    <row r="9" spans="2:28" s="25" customFormat="1" ht="43.5" customHeight="1">
      <c r="B9" s="148" t="s">
        <v>589</v>
      </c>
      <c r="C9" s="56"/>
      <c r="D9" s="478" t="s">
        <v>642</v>
      </c>
      <c r="F9" s="516" t="s">
        <v>642</v>
      </c>
      <c r="G9" s="517">
        <f>IF(D9="SOLE BIDDER", 1,2)</f>
        <v>1</v>
      </c>
      <c r="H9" s="59">
        <f>IF(D9="SOLE BIDDER",1,2)</f>
        <v>1</v>
      </c>
      <c r="I9" s="59"/>
      <c r="J9" s="59"/>
      <c r="K9" s="59"/>
      <c r="L9" s="59"/>
      <c r="M9" s="59"/>
      <c r="N9" s="59"/>
      <c r="O9" s="59"/>
      <c r="P9" s="59"/>
      <c r="Q9" s="59"/>
      <c r="R9" s="59"/>
      <c r="S9" s="59"/>
      <c r="U9" s="59"/>
      <c r="V9" s="59"/>
      <c r="W9" s="59"/>
      <c r="X9" s="59"/>
      <c r="Y9" s="59"/>
      <c r="AA9" s="59">
        <f>IF(D9= "Sole Bidder", 0, D10)</f>
        <v>0</v>
      </c>
    </row>
    <row r="10" spans="2:28" ht="50.1" hidden="1" customHeight="1">
      <c r="B10" s="148" t="str">
        <f>IF(D9= "JOINT VENTURE (JV)", "Total Nos. of  Partners in the JV [excluding the Lead Partner]", "")</f>
        <v/>
      </c>
      <c r="C10" s="55"/>
      <c r="D10" s="477">
        <v>1</v>
      </c>
      <c r="F10" s="516" t="s">
        <v>590</v>
      </c>
      <c r="G10" s="518"/>
    </row>
    <row r="11" spans="2:28" ht="34.5" hidden="1" customHeight="1">
      <c r="B11" s="756" t="str">
        <f>IF(D9= "JV (Joint Venture)", "Whether other partner of the JV is MSE or not   
[Select from drop down menu]", "")</f>
        <v/>
      </c>
      <c r="C11" s="756"/>
      <c r="D11" s="159" t="s">
        <v>565</v>
      </c>
    </row>
    <row r="12" spans="2:28" ht="19.5" customHeight="1">
      <c r="B12" s="112"/>
      <c r="C12" s="112"/>
      <c r="D12" s="59"/>
    </row>
    <row r="13" spans="2:28" ht="20.100000000000001" customHeight="1">
      <c r="B13" s="149" t="str">
        <f>IF(D9= "Sole Bidder", "Name of Sole Bidder", "Name of Lead Partner")</f>
        <v>Name of Sole Bidder</v>
      </c>
      <c r="C13" s="150"/>
      <c r="D13" s="476"/>
    </row>
    <row r="14" spans="2:28" ht="20.100000000000001" customHeight="1">
      <c r="B14" s="151" t="str">
        <f>IF(D9= "Sole Bidder", "Address of Sole Bidder", "Address of Lead Partner")</f>
        <v>Address of Sole Bidder</v>
      </c>
      <c r="C14" s="152"/>
      <c r="D14" s="271"/>
    </row>
    <row r="15" spans="2:28" ht="20.100000000000001" customHeight="1">
      <c r="B15" s="153"/>
      <c r="C15" s="154"/>
      <c r="D15" s="271"/>
    </row>
    <row r="16" spans="2:28" ht="20.100000000000001" customHeight="1">
      <c r="B16" s="155"/>
      <c r="C16" s="156"/>
      <c r="D16" s="98"/>
    </row>
    <row r="17" spans="2:6" ht="20.100000000000001" customHeight="1"/>
    <row r="18" spans="2:6" ht="20.100000000000001" customHeight="1">
      <c r="B18" s="149" t="str">
        <f>IF(D10=1,"Other Partner",IF(D10="2 or More","Other Partner-1",""))</f>
        <v>Other Partner</v>
      </c>
      <c r="C18" s="150"/>
      <c r="D18" s="476"/>
      <c r="F18" s="193"/>
    </row>
    <row r="19" spans="2:6" ht="20.100000000000001" customHeight="1">
      <c r="B19" s="151" t="str">
        <f>IF(D10=1,"Address of other Partner",IF(D10="2 or More","Address of other Partner - 1",""))</f>
        <v>Address of other Partner</v>
      </c>
      <c r="C19" s="152"/>
      <c r="D19" s="271"/>
    </row>
    <row r="20" spans="2:6" ht="20.100000000000001" customHeight="1">
      <c r="B20" s="153"/>
      <c r="C20" s="154"/>
      <c r="D20" s="271"/>
    </row>
    <row r="21" spans="2:6" ht="20.100000000000001" customHeight="1">
      <c r="B21" s="155"/>
      <c r="C21" s="156"/>
      <c r="D21" s="271"/>
    </row>
    <row r="22" spans="2:6" ht="20.100000000000001" customHeight="1"/>
    <row r="23" spans="2:6" ht="20.100000000000001" hidden="1" customHeight="1">
      <c r="B23" s="149" t="s">
        <v>10</v>
      </c>
      <c r="C23" s="150"/>
      <c r="D23" s="271"/>
    </row>
    <row r="24" spans="2:6" ht="20.100000000000001" hidden="1" customHeight="1">
      <c r="B24" s="151" t="s">
        <v>11</v>
      </c>
      <c r="C24" s="152"/>
      <c r="D24" s="271" t="s">
        <v>487</v>
      </c>
    </row>
    <row r="25" spans="2:6" ht="20.100000000000001" hidden="1" customHeight="1">
      <c r="B25" s="153"/>
      <c r="C25" s="154"/>
      <c r="D25" s="271" t="s">
        <v>487</v>
      </c>
    </row>
    <row r="26" spans="2:6" ht="20.100000000000001" hidden="1" customHeight="1">
      <c r="B26" s="155"/>
      <c r="C26" s="156"/>
      <c r="D26" s="271" t="s">
        <v>487</v>
      </c>
    </row>
    <row r="28" spans="2:6" ht="39" hidden="1" customHeight="1">
      <c r="B28" s="754" t="s">
        <v>293</v>
      </c>
      <c r="C28" s="754"/>
      <c r="D28" s="135" t="s">
        <v>474</v>
      </c>
      <c r="E28" s="200" t="str">
        <f>IF(OR(D28="Yes",D28="No",D28="")=TRUE, "", "In Correct Entry")</f>
        <v/>
      </c>
    </row>
    <row r="29" spans="2:6" ht="19.5" hidden="1" customHeight="1">
      <c r="B29" s="754" t="s">
        <v>292</v>
      </c>
      <c r="C29" s="754"/>
      <c r="D29" s="271"/>
      <c r="E29" s="197"/>
    </row>
    <row r="30" spans="2:6" ht="19.5" hidden="1" customHeight="1">
      <c r="B30" s="754"/>
      <c r="C30" s="754"/>
      <c r="D30" s="206"/>
    </row>
    <row r="31" spans="2:6" ht="20.100000000000001" customHeight="1"/>
    <row r="32" spans="2:6" ht="21" customHeight="1">
      <c r="B32" s="157" t="s">
        <v>173</v>
      </c>
      <c r="C32" s="158"/>
      <c r="D32" s="271"/>
    </row>
    <row r="33" spans="2:5" ht="21" customHeight="1">
      <c r="B33" s="157" t="s">
        <v>174</v>
      </c>
      <c r="C33" s="158"/>
      <c r="D33" s="98"/>
    </row>
    <row r="34" spans="2:5" ht="21" customHeight="1">
      <c r="B34" s="39"/>
      <c r="C34" s="39"/>
      <c r="D34" s="39"/>
    </row>
    <row r="35" spans="2:5" ht="21" customHeight="1">
      <c r="B35" s="157" t="s">
        <v>6</v>
      </c>
      <c r="C35" s="158"/>
      <c r="D35" s="564"/>
      <c r="E35" s="142"/>
    </row>
    <row r="36" spans="2:5" ht="21" customHeight="1">
      <c r="B36" s="157" t="s">
        <v>7</v>
      </c>
      <c r="C36" s="158"/>
      <c r="D36" s="98"/>
      <c r="E36" s="142"/>
    </row>
    <row r="37" spans="2:5">
      <c r="B37" s="750" t="s">
        <v>579</v>
      </c>
      <c r="C37" s="750"/>
      <c r="D37" s="750"/>
      <c r="E37" s="142"/>
    </row>
    <row r="38" spans="2:5">
      <c r="B38" s="751"/>
      <c r="C38" s="751"/>
      <c r="D38" s="751"/>
    </row>
    <row r="39" spans="2:5">
      <c r="B39" s="751"/>
      <c r="C39" s="751"/>
      <c r="D39" s="751"/>
    </row>
  </sheetData>
  <sheetProtection sheet="1" formatColumns="0" formatRows="0" selectLockedCells="1"/>
  <customSheetViews>
    <customSheetView guid="{7518E083-431A-45D0-A3DD-DF0866826B90}" showPageBreaks="1" showGridLines="0" printArea="1" hiddenRows="1" hiddenColumns="1" view="pageBreakPreview">
      <selection activeCell="D13" sqref="D13"/>
      <pageMargins left="0.75" right="0.64" top="0.55000000000000004" bottom="0.46" header="0.4" footer="0.33"/>
      <pageSetup scale="89" orientation="portrait" r:id="rId1"/>
      <headerFooter alignWithMargins="0"/>
    </customSheetView>
    <customSheetView guid="{CD28740F-9825-447C-B887-B18F0232D126}" showPageBreaks="1" showGridLines="0" printArea="1" hiddenRows="1" hiddenColumns="1" view="pageBreakPreview">
      <selection activeCell="D4" sqref="D4"/>
      <pageMargins left="0.75" right="0.64" top="0.55000000000000004" bottom="0.46" header="0.4" footer="0.33"/>
      <pageSetup scale="89" orientation="portrait" r:id="rId2"/>
      <headerFooter alignWithMargins="0"/>
    </customSheetView>
    <customSheetView guid="{012A8702-091E-4FD1-8E26-12B65B8B3B8C}" showPageBreaks="1" showGridLines="0" printArea="1" hiddenRows="1" hiddenColumns="1" view="pageBreakPreview" topLeftCell="A6">
      <selection activeCell="D13" sqref="D13"/>
      <pageMargins left="0.75" right="0.64" top="0.55000000000000004" bottom="0.46" header="0.4" footer="0.33"/>
      <pageSetup scale="89" orientation="portrait" r:id="rId3"/>
      <headerFooter alignWithMargins="0"/>
    </customSheetView>
    <customSheetView guid="{0D490C87-B003-4943-9825-ACE0B8E7CC06}" scale="110" showPageBreaks="1" showGridLines="0" printArea="1" hiddenRows="1" hiddenColumns="1" view="pageBreakPreview">
      <selection activeCell="D9" sqref="D9"/>
      <pageMargins left="0.75" right="0.64" top="0.55000000000000004" bottom="0.46" header="0.4" footer="0.33"/>
      <pageSetup scale="89" orientation="portrait" r:id="rId4"/>
      <headerFooter alignWithMargins="0"/>
    </customSheetView>
    <customSheetView guid="{4D67A8FB-66CE-4EFD-8932-C754BE25ED43}" scale="110" showPageBreaks="1" showGridLines="0" printArea="1" hiddenRows="1" hiddenColumns="1" view="pageBreakPreview">
      <selection activeCell="D4" sqref="D4"/>
      <pageMargins left="0.75" right="0.64" top="0.55000000000000004" bottom="0.46" header="0.4" footer="0.33"/>
      <pageSetup scale="89" orientation="portrait" r:id="rId5"/>
      <headerFooter alignWithMargins="0"/>
    </customSheetView>
    <customSheetView guid="{B07CB001-8FAF-40AD-8AD5-A65A64B33B35}" scale="110" showPageBreaks="1" showGridLines="0" printArea="1" hiddenRows="1" hiddenColumns="1" view="pageBreakPreview">
      <selection activeCell="D9" sqref="D9"/>
      <pageMargins left="0.75" right="0.64" top="0.55000000000000004" bottom="0.46" header="0.4" footer="0.33"/>
      <pageSetup scale="89" orientation="portrait" r:id="rId6"/>
      <headerFooter alignWithMargins="0"/>
    </customSheetView>
    <customSheetView guid="{8CF338B0-8CA3-4AF4-816D-CB7A6D8E33BC}" scale="110" showPageBreaks="1" showGridLines="0" printArea="1" hiddenRows="1" hiddenColumns="1" view="pageBreakPreview">
      <selection activeCell="D36" sqref="D36"/>
      <pageMargins left="0.75" right="0.64" top="0.55000000000000004" bottom="0.46" header="0.4" footer="0.33"/>
      <pageSetup scale="89" orientation="portrait" r:id="rId7"/>
      <headerFooter alignWithMargins="0"/>
    </customSheetView>
    <customSheetView guid="{D05C69EC-C4A6-4AED-AFBA-A3044FD4B3FB}" scale="110" showPageBreaks="1" showGridLines="0" printArea="1" hiddenRows="1" hiddenColumns="1" view="pageBreakPreview">
      <selection activeCell="D4" sqref="D4"/>
      <pageMargins left="0.75" right="0.64" top="0.55000000000000004" bottom="0.46" header="0.4" footer="0.33"/>
      <pageSetup orientation="portrait" r:id="rId8"/>
      <headerFooter alignWithMargins="0"/>
    </customSheetView>
    <customSheetView guid="{BE615921-12B2-47E1-81BB-292B559B4C46}" scale="110" showPageBreaks="1" showGridLines="0" printArea="1" hiddenRows="1" hiddenColumns="1" view="pageBreakPreview" topLeftCell="A4">
      <selection activeCell="D10" sqref="D10"/>
      <pageMargins left="0.75" right="0.64" top="0.55000000000000004" bottom="0.46" header="0.4" footer="0.33"/>
      <pageSetup orientation="portrait" r:id="rId9"/>
      <headerFooter alignWithMargins="0"/>
    </customSheetView>
    <customSheetView guid="{13A93EBF-985A-49FD-9FE0-DC75D238EC8C}" scale="110" showPageBreaks="1" showGridLines="0" printArea="1" hiddenRows="1" hiddenColumns="1" view="pageBreakPreview" topLeftCell="A7">
      <selection activeCell="D16" sqref="D16"/>
      <pageMargins left="0.75" right="0.64" top="0.55000000000000004" bottom="0.46" header="0.4" footer="0.33"/>
      <pageSetup orientation="portrait" r:id="rId10"/>
      <headerFooter alignWithMargins="0"/>
    </customSheetView>
    <customSheetView guid="{1E2D7167-D6B7-4690-9A83-BF768C4223A4}" showPageBreaks="1" showGridLines="0" printArea="1" hiddenRows="1" view="pageBreakPreview" topLeftCell="A4">
      <selection activeCell="D6" sqref="D6"/>
      <pageMargins left="0.75" right="0.64" top="0.55000000000000004" bottom="0.46" header="0.4" footer="0.33"/>
      <pageSetup orientation="portrait" r:id="rId11"/>
      <headerFooter alignWithMargins="0"/>
    </customSheetView>
    <customSheetView guid="{7A88FC7A-7690-48AB-B789-172043AFADC8}" showPageBreaks="1" showGridLines="0" printArea="1" hiddenRows="1" view="pageBreakPreview" topLeftCell="A16">
      <selection activeCell="D31" sqref="D31"/>
      <pageMargins left="0.75" right="0.64" top="0.55000000000000004" bottom="0.46" header="0.4" footer="0.33"/>
      <pageSetup orientation="portrait" r:id="rId12"/>
      <headerFooter alignWithMargins="0"/>
    </customSheetView>
    <customSheetView guid="{CB7CD015-9A92-451A-BEF4-2BC98E3768DD}" showPageBreaks="1" showGridLines="0" printArea="1" hiddenRows="1" view="pageBreakPreview" topLeftCell="A4">
      <selection activeCell="D6" sqref="D6"/>
      <pageMargins left="0.75" right="0.64" top="0.55000000000000004" bottom="0.46" header="0.4" footer="0.33"/>
      <pageSetup orientation="portrait" r:id="rId13"/>
      <headerFooter alignWithMargins="0"/>
    </customSheetView>
    <customSheetView guid="{44C1C443-3199-4288-884A-D16AF7B2CD69}" showPageBreaks="1" showGridLines="0" printArea="1" hiddenRows="1" view="pageBreakPreview" topLeftCell="A4">
      <selection activeCell="D6" sqref="D6"/>
      <pageMargins left="0.75" right="0.64" top="0.55000000000000004" bottom="0.46" header="0.4" footer="0.33"/>
      <pageSetup orientation="portrait" r:id="rId14"/>
      <headerFooter alignWithMargins="0"/>
    </customSheetView>
    <customSheetView guid="{82E8A0F5-0020-4355-95CF-28601763A783}" showPageBreaks="1" showGridLines="0" printArea="1" hiddenRows="1" view="pageBreakPreview">
      <selection activeCell="D31" sqref="D31"/>
      <pageMargins left="0.75" right="0.64" top="0.55000000000000004" bottom="0.46" header="0.4" footer="0.33"/>
      <pageSetup orientation="portrait" r:id="rId15"/>
      <headerFooter alignWithMargins="0"/>
    </customSheetView>
    <customSheetView guid="{240327DD-375F-45D4-BA52-89AFD79FE6A1}" showPageBreaks="1" showGridLines="0" printArea="1" hiddenRows="1" view="pageBreakPreview" topLeftCell="A19">
      <selection activeCell="D6" sqref="D6"/>
      <pageMargins left="0.75" right="0.64" top="0.55000000000000004" bottom="0.46" header="0.4" footer="0.33"/>
      <pageSetup orientation="portrait" r:id="rId16"/>
      <headerFooter alignWithMargins="0"/>
    </customSheetView>
    <customSheetView guid="{DC28ED1E-3E35-4094-9C2B-5C0A1C1D459C}" showGridLines="0" hiddenRows="1">
      <selection activeCell="D6" sqref="D6"/>
      <pageMargins left="0.75" right="0.64" top="0.55000000000000004" bottom="0.46" header="0.4" footer="0.33"/>
      <pageSetup orientation="portrait" r:id="rId17"/>
      <headerFooter alignWithMargins="0"/>
    </customSheetView>
    <customSheetView guid="{7A9EA6D6-4DDF-43D9-92E6-C6AFAD14E266}" showGridLines="0" hiddenRows="1">
      <selection activeCell="D6" sqref="D6"/>
      <pageMargins left="0.75" right="0.64" top="0.55000000000000004" bottom="0.46" header="0.4" footer="0.33"/>
      <pageSetup orientation="portrait" r:id="rId18"/>
      <headerFooter alignWithMargins="0"/>
    </customSheetView>
    <customSheetView guid="{43BCBF1E-CDCF-4541-8D79-87EDCECBC1FD}" scale="90" showGridLines="0">
      <selection activeCell="D14" sqref="D14"/>
      <pageMargins left="0.75" right="0.64" top="0.55000000000000004" bottom="0.46" header="0.4" footer="0.33"/>
      <pageSetup orientation="portrait" r:id="rId19"/>
      <headerFooter alignWithMargins="0"/>
    </customSheetView>
    <customSheetView guid="{ECEBABD0-566A-41C4-AA9A-38EA30EFEDA8}" showPageBreaks="1" showGridLines="0" printArea="1" showRuler="0">
      <selection activeCell="D24" sqref="D24"/>
      <pageMargins left="0.75" right="0.64" top="0.69" bottom="0.7" header="0.4" footer="0.37"/>
      <pageSetup orientation="portrait" r:id="rId20"/>
      <headerFooter alignWithMargins="0"/>
    </customSheetView>
    <customSheetView guid="{A3F641DF-CF1D-48E3-AFDC-E52726A449CB}" showPageBreaks="1" showGridLines="0" printArea="1" showRuler="0" topLeftCell="A4">
      <selection activeCell="D6" sqref="D6"/>
      <pageMargins left="0.75" right="0.64" top="0.69" bottom="0.7" header="0.4" footer="0.37"/>
      <pageSetup orientation="portrait" r:id="rId21"/>
      <headerFooter alignWithMargins="0"/>
    </customSheetView>
    <customSheetView guid="{8E7B022F-1113-4BA2-B2BA-8EDBE02A2557}" showGridLines="0" showRuler="0">
      <selection activeCell="D6" sqref="D6"/>
      <pageMargins left="0.75" right="0.64" top="0.69" bottom="0.46" header="0.4" footer="0.33"/>
      <pageSetup orientation="portrait" r:id="rId22"/>
      <headerFooter alignWithMargins="0"/>
    </customSheetView>
    <customSheetView guid="{CD4CA1A8-824A-452F-BDBA-32A47C1B3013}" showGridLines="0">
      <selection activeCell="D6" sqref="D6"/>
      <pageMargins left="0.75" right="0.64" top="0.55000000000000004" bottom="0.46" header="0.4" footer="0.33"/>
      <pageSetup orientation="portrait" r:id="rId23"/>
      <headerFooter alignWithMargins="0"/>
    </customSheetView>
    <customSheetView guid="{494F6778-23FE-4AAC-B37D-6C7543FC13B9}" scale="90" showGridLines="0" hiddenRows="1">
      <selection activeCell="D6" sqref="D6"/>
      <pageMargins left="0.75" right="0.64" top="0.55000000000000004" bottom="0.46" header="0.4" footer="0.33"/>
      <pageSetup orientation="portrait" r:id="rId24"/>
      <headerFooter alignWithMargins="0"/>
    </customSheetView>
    <customSheetView guid="{F9FE2C60-2849-4C32-B532-2B1A89FFA9CD}" showGridLines="0" hiddenRows="1">
      <selection activeCell="D6" sqref="D6"/>
      <pageMargins left="0.75" right="0.64" top="0.55000000000000004" bottom="0.46" header="0.4" footer="0.33"/>
      <pageSetup orientation="portrait" r:id="rId25"/>
      <headerFooter alignWithMargins="0"/>
    </customSheetView>
    <customSheetView guid="{FE4EC9C4-31B9-4D40-8323-5B16C3BC840F}" showPageBreaks="1" showGridLines="0" printArea="1" hiddenRows="1" view="pageBreakPreview" topLeftCell="A16">
      <selection activeCell="D6" sqref="D6"/>
      <pageMargins left="0.75" right="0.64" top="0.55000000000000004" bottom="0.46" header="0.4" footer="0.33"/>
      <pageSetup orientation="portrait" r:id="rId26"/>
      <headerFooter alignWithMargins="0"/>
    </customSheetView>
    <customSheetView guid="{82C64B11-1F50-45B5-B7BB-9F1DC733C833}" showPageBreaks="1" showGridLines="0" printArea="1" hiddenRows="1" view="pageBreakPreview" topLeftCell="A13">
      <selection activeCell="B75" sqref="B75:C75"/>
      <pageMargins left="0.75" right="0.64" top="0.55000000000000004" bottom="0.46" header="0.4" footer="0.33"/>
      <pageSetup orientation="portrait" r:id="rId27"/>
      <headerFooter alignWithMargins="0"/>
    </customSheetView>
    <customSheetView guid="{CFBF18EC-8277-4311-991B-395AF21BB33B}" showPageBreaks="1" showGridLines="0" printArea="1" hiddenRows="1" view="pageBreakPreview" topLeftCell="A4">
      <selection activeCell="D6" sqref="D6"/>
      <pageMargins left="0.75" right="0.64" top="0.55000000000000004" bottom="0.46" header="0.4" footer="0.33"/>
      <pageSetup orientation="portrait" r:id="rId28"/>
      <headerFooter alignWithMargins="0"/>
    </customSheetView>
    <customSheetView guid="{AA750348-930C-43DE-ADD0-8D60980F5013}" showPageBreaks="1" showGridLines="0" printArea="1" hiddenRows="1" view="pageBreakPreview" topLeftCell="A4">
      <selection activeCell="D6" sqref="D6"/>
      <pageMargins left="0.75" right="0.64" top="0.55000000000000004" bottom="0.46" header="0.4" footer="0.33"/>
      <pageSetup orientation="portrait" r:id="rId29"/>
      <headerFooter alignWithMargins="0"/>
    </customSheetView>
    <customSheetView guid="{14C32814-5A59-4863-9FB1-822FBB75D7D1}" showPageBreaks="1" showGridLines="0" printArea="1" hiddenRows="1" view="pageBreakPreview" topLeftCell="A6">
      <selection activeCell="D35" sqref="D35"/>
      <pageMargins left="0.75" right="0.64" top="0.55000000000000004" bottom="0.46" header="0.4" footer="0.33"/>
      <pageSetup orientation="portrait" r:id="rId30"/>
      <headerFooter alignWithMargins="0"/>
    </customSheetView>
    <customSheetView guid="{1F125E51-1799-42D0-B41E-DC039BB17D59}" scale="110" showPageBreaks="1" showGridLines="0" printArea="1" hiddenRows="1" hiddenColumns="1" view="pageBreakPreview">
      <selection activeCell="D23" sqref="D23"/>
      <pageMargins left="0.75" right="0.64" top="0.55000000000000004" bottom="0.46" header="0.4" footer="0.33"/>
      <pageSetup scale="89" orientation="portrait" r:id="rId31"/>
      <headerFooter alignWithMargins="0"/>
    </customSheetView>
    <customSheetView guid="{77353208-2D17-4D2E-ADE3-4F168F350B73}" scale="110" showPageBreaks="1" showGridLines="0" printArea="1" hiddenRows="1" hiddenColumns="1" view="pageBreakPreview">
      <selection activeCell="D9" sqref="D9"/>
      <pageMargins left="0.75" right="0.64" top="0.55000000000000004" bottom="0.46" header="0.4" footer="0.33"/>
      <pageSetup scale="89" orientation="portrait" r:id="rId32"/>
      <headerFooter alignWithMargins="0"/>
    </customSheetView>
    <customSheetView guid="{010B040B-83D1-42E5-9354-A9BE9113BDAC}" showPageBreaks="1" showGridLines="0" printArea="1" hiddenRows="1" hiddenColumns="1" view="pageBreakPreview">
      <selection activeCell="D13" sqref="D13"/>
      <pageMargins left="0.75" right="0.64" top="0.55000000000000004" bottom="0.46" header="0.4" footer="0.33"/>
      <pageSetup scale="89" orientation="portrait" r:id="rId33"/>
      <headerFooter alignWithMargins="0"/>
    </customSheetView>
    <customSheetView guid="{FC200EB0-6614-47DB-96CE-7610471486D9}" showPageBreaks="1" showGridLines="0" printArea="1" hiddenRows="1" hiddenColumns="1" view="pageBreakPreview" topLeftCell="A3">
      <selection activeCell="D9" sqref="D9"/>
      <pageMargins left="0.75" right="0.64" top="0.55000000000000004" bottom="0.46" header="0.4" footer="0.33"/>
      <pageSetup scale="89" orientation="portrait" r:id="rId34"/>
      <headerFooter alignWithMargins="0"/>
    </customSheetView>
    <customSheetView guid="{35C772BD-8F05-4A18-BEC8-6AF744E22539}" showPageBreaks="1" showGridLines="0" printArea="1" hiddenRows="1" hiddenColumns="1" view="pageBreakPreview">
      <selection activeCell="D5" sqref="D5"/>
      <pageMargins left="0.75" right="0.64" top="0.55000000000000004" bottom="0.46" header="0.4" footer="0.33"/>
      <pageSetup scale="89" orientation="portrait" r:id="rId35"/>
      <headerFooter alignWithMargins="0"/>
    </customSheetView>
    <customSheetView guid="{FADCBE67-C557-4BB1-9129-D4D2EFCC4742}" showPageBreaks="1" showGridLines="0" printArea="1" hiddenRows="1" hiddenColumns="1" view="pageBreakPreview">
      <selection activeCell="D13" sqref="D13"/>
      <pageMargins left="0.75" right="0.64" top="0.55000000000000004" bottom="0.46" header="0.4" footer="0.33"/>
      <pageSetup scale="89" orientation="portrait" r:id="rId36"/>
      <headerFooter alignWithMargins="0"/>
    </customSheetView>
  </customSheetViews>
  <mergeCells count="8">
    <mergeCell ref="B37:D39"/>
    <mergeCell ref="B1:D1"/>
    <mergeCell ref="B2:D2"/>
    <mergeCell ref="B29:C30"/>
    <mergeCell ref="B28:C28"/>
    <mergeCell ref="B4:C4"/>
    <mergeCell ref="B5:C5"/>
    <mergeCell ref="B11:C11"/>
  </mergeCells>
  <phoneticPr fontId="6" type="noConversion"/>
  <conditionalFormatting sqref="B23:D26">
    <cfRule type="expression" dxfId="57" priority="7" stopIfTrue="1">
      <formula>$AA$9&lt;2</formula>
    </cfRule>
  </conditionalFormatting>
  <conditionalFormatting sqref="B18:C21">
    <cfRule type="expression" dxfId="56" priority="8" stopIfTrue="1">
      <formula>$AA$9&lt;1</formula>
    </cfRule>
  </conditionalFormatting>
  <conditionalFormatting sqref="D12">
    <cfRule type="expression" dxfId="55" priority="9" stopIfTrue="1">
      <formula>$AA$9=0</formula>
    </cfRule>
  </conditionalFormatting>
  <conditionalFormatting sqref="B10:D10">
    <cfRule type="expression" dxfId="54" priority="10" stopIfTrue="1">
      <formula>$D$9="Sole Bidder"</formula>
    </cfRule>
  </conditionalFormatting>
  <conditionalFormatting sqref="B29:D30">
    <cfRule type="expression" dxfId="53" priority="11" stopIfTrue="1">
      <formula>$D$28="No"</formula>
    </cfRule>
  </conditionalFormatting>
  <conditionalFormatting sqref="D22">
    <cfRule type="expression" dxfId="52" priority="6">
      <formula>$D$9="Sole Bidder"</formula>
    </cfRule>
  </conditionalFormatting>
  <conditionalFormatting sqref="D11">
    <cfRule type="expression" dxfId="51" priority="5" stopIfTrue="1">
      <formula>$D$9="Sole Bidder"</formula>
    </cfRule>
  </conditionalFormatting>
  <conditionalFormatting sqref="A17:XFD26">
    <cfRule type="expression" dxfId="50" priority="1" stopIfTrue="1">
      <formula>$G$9=1</formula>
    </cfRule>
  </conditionalFormatting>
  <dataValidations count="4">
    <dataValidation type="list" allowBlank="1" showInputMessage="1" showErrorMessage="1" sqref="D9" xr:uid="{00000000-0002-0000-0200-000000000000}">
      <formula1>$F$9:$F$9</formula1>
    </dataValidation>
    <dataValidation type="list" allowBlank="1" showInputMessage="1" showErrorMessage="1" sqref="D10" xr:uid="{00000000-0002-0000-0200-000001000000}">
      <formula1>$AB$2:$AB$3</formula1>
    </dataValidation>
    <dataValidation type="list" allowBlank="1" showInputMessage="1" showErrorMessage="1" sqref="D28 D11" xr:uid="{00000000-0002-0000-0200-000002000000}">
      <formula1>"Yes, No"</formula1>
    </dataValidation>
    <dataValidation type="list" allowBlank="1" showInputMessage="1" showErrorMessage="1" sqref="D4" xr:uid="{00000000-0002-0000-0200-000003000000}">
      <formula1>"YES,NO"</formula1>
    </dataValidation>
  </dataValidations>
  <pageMargins left="0.75" right="0.64" top="0.55000000000000004" bottom="0.46" header="0.4" footer="0.33"/>
  <pageSetup scale="89" orientation="portrait" r:id="rId37"/>
  <headerFooter alignWithMargins="0"/>
  <drawing r:id="rId3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indexed="8"/>
  </sheetPr>
  <dimension ref="A1:D112"/>
  <sheetViews>
    <sheetView workbookViewId="0">
      <selection activeCell="A4" sqref="A4"/>
    </sheetView>
  </sheetViews>
  <sheetFormatPr defaultColWidth="9.140625" defaultRowHeight="12.75"/>
  <cols>
    <col min="1" max="1" width="13.28515625" style="196" customWidth="1"/>
    <col min="2" max="2" width="11.85546875" style="196" customWidth="1"/>
    <col min="3" max="16384" width="9.140625" style="196"/>
  </cols>
  <sheetData>
    <row r="1" spans="1:4" s="195" customFormat="1" ht="30" customHeight="1">
      <c r="A1" s="1432">
        <f>'Bid Form 1st Envelope '!I22</f>
        <v>0</v>
      </c>
      <c r="B1" s="1432"/>
    </row>
    <row r="2" spans="1:4" s="195" customFormat="1" ht="30" customHeight="1"/>
    <row r="3" spans="1:4">
      <c r="A3" s="195"/>
    </row>
    <row r="4" spans="1:4">
      <c r="A4" s="229" t="str">
        <f>IF(OR((A1&gt;9999999999),(A1&lt;0)),"Invalid Entry - More than 1000 crore OR -ve value",IF(A1=0, "Rs. Zero Only ",+CONCATENATE("Rs. ", B11,D11,B10,D10,B9,D9,B8,D8,B7,D7,B6," Only")))</f>
        <v xml:space="preserve">Rs. Zero Only </v>
      </c>
    </row>
    <row r="5" spans="1:4">
      <c r="A5" s="195"/>
    </row>
    <row r="6" spans="1:4">
      <c r="A6" s="230">
        <f>-INT(A1/100)*100+ROUND(A1,0)</f>
        <v>0</v>
      </c>
      <c r="B6" s="196" t="str">
        <f t="shared" ref="B6:B11" si="0">IF(A6=0,"",LOOKUP(A6,$A$13:$A$112,$B$13:$B$112))</f>
        <v/>
      </c>
      <c r="D6" s="229"/>
    </row>
    <row r="7" spans="1:4">
      <c r="A7" s="230">
        <f>-INT(A1/1000)*10+INT(A1/100)</f>
        <v>0</v>
      </c>
      <c r="B7" s="196" t="str">
        <f t="shared" si="0"/>
        <v/>
      </c>
      <c r="D7" s="229" t="str">
        <f>+IF(B7="",""," Hundred ")</f>
        <v/>
      </c>
    </row>
    <row r="8" spans="1:4">
      <c r="A8" s="230">
        <f>-INT(A1/100000)*100+INT(A1/1000)</f>
        <v>0</v>
      </c>
      <c r="B8" s="196" t="str">
        <f t="shared" si="0"/>
        <v/>
      </c>
      <c r="D8" s="229" t="str">
        <f>IF((B8=""),IF(C8="",""," Thousand ")," Thousand ")</f>
        <v/>
      </c>
    </row>
    <row r="9" spans="1:4">
      <c r="A9" s="230">
        <f>-INT(A1/10000000)*100+INT(A1/100000)</f>
        <v>0</v>
      </c>
      <c r="B9" s="196" t="str">
        <f t="shared" si="0"/>
        <v/>
      </c>
      <c r="D9" s="229" t="str">
        <f>IF((B9=""),IF(C9="",""," Lac ")," Lac ")</f>
        <v/>
      </c>
    </row>
    <row r="10" spans="1:4">
      <c r="A10" s="230">
        <f>-INT(A1/1000000000)*100+INT(A1/10000000)</f>
        <v>0</v>
      </c>
      <c r="B10" s="231" t="str">
        <f t="shared" si="0"/>
        <v/>
      </c>
      <c r="D10" s="229" t="str">
        <f>IF((B10=""),IF(C10="",""," Crore ")," Crore ")</f>
        <v/>
      </c>
    </row>
    <row r="11" spans="1:4">
      <c r="A11" s="232">
        <f>-INT(A1/10000000000)*1000+INT(A1/1000000000)</f>
        <v>0</v>
      </c>
      <c r="B11" s="231" t="str">
        <f t="shared" si="0"/>
        <v/>
      </c>
      <c r="D11" s="229" t="str">
        <f>IF((B11=""),IF(C11="",""," Hundred ")," Hundred ")</f>
        <v/>
      </c>
    </row>
    <row r="13" spans="1:4">
      <c r="A13" s="233">
        <v>1</v>
      </c>
      <c r="B13" s="234" t="s">
        <v>189</v>
      </c>
    </row>
    <row r="14" spans="1:4">
      <c r="A14" s="233">
        <v>2</v>
      </c>
      <c r="B14" s="234" t="s">
        <v>190</v>
      </c>
    </row>
    <row r="15" spans="1:4">
      <c r="A15" s="233">
        <v>3</v>
      </c>
      <c r="B15" s="234" t="s">
        <v>191</v>
      </c>
    </row>
    <row r="16" spans="1:4">
      <c r="A16" s="233">
        <v>4</v>
      </c>
      <c r="B16" s="234" t="s">
        <v>192</v>
      </c>
    </row>
    <row r="17" spans="1:2">
      <c r="A17" s="233">
        <v>5</v>
      </c>
      <c r="B17" s="234" t="s">
        <v>193</v>
      </c>
    </row>
    <row r="18" spans="1:2">
      <c r="A18" s="233">
        <v>6</v>
      </c>
      <c r="B18" s="234" t="s">
        <v>194</v>
      </c>
    </row>
    <row r="19" spans="1:2">
      <c r="A19" s="233">
        <v>7</v>
      </c>
      <c r="B19" s="234" t="s">
        <v>195</v>
      </c>
    </row>
    <row r="20" spans="1:2">
      <c r="A20" s="233">
        <v>8</v>
      </c>
      <c r="B20" s="234" t="s">
        <v>196</v>
      </c>
    </row>
    <row r="21" spans="1:2">
      <c r="A21" s="233">
        <v>9</v>
      </c>
      <c r="B21" s="234" t="s">
        <v>197</v>
      </c>
    </row>
    <row r="22" spans="1:2">
      <c r="A22" s="233">
        <v>10</v>
      </c>
      <c r="B22" s="234" t="s">
        <v>198</v>
      </c>
    </row>
    <row r="23" spans="1:2">
      <c r="A23" s="233">
        <v>11</v>
      </c>
      <c r="B23" s="234" t="s">
        <v>199</v>
      </c>
    </row>
    <row r="24" spans="1:2">
      <c r="A24" s="233">
        <v>12</v>
      </c>
      <c r="B24" s="234" t="s">
        <v>200</v>
      </c>
    </row>
    <row r="25" spans="1:2">
      <c r="A25" s="233">
        <v>13</v>
      </c>
      <c r="B25" s="234" t="s">
        <v>201</v>
      </c>
    </row>
    <row r="26" spans="1:2">
      <c r="A26" s="233">
        <v>14</v>
      </c>
      <c r="B26" s="234" t="s">
        <v>202</v>
      </c>
    </row>
    <row r="27" spans="1:2">
      <c r="A27" s="233">
        <v>15</v>
      </c>
      <c r="B27" s="234" t="s">
        <v>203</v>
      </c>
    </row>
    <row r="28" spans="1:2">
      <c r="A28" s="233">
        <v>16</v>
      </c>
      <c r="B28" s="234" t="s">
        <v>204</v>
      </c>
    </row>
    <row r="29" spans="1:2">
      <c r="A29" s="233">
        <v>17</v>
      </c>
      <c r="B29" s="234" t="s">
        <v>205</v>
      </c>
    </row>
    <row r="30" spans="1:2">
      <c r="A30" s="233">
        <v>18</v>
      </c>
      <c r="B30" s="234" t="s">
        <v>206</v>
      </c>
    </row>
    <row r="31" spans="1:2">
      <c r="A31" s="233">
        <v>19</v>
      </c>
      <c r="B31" s="234" t="s">
        <v>207</v>
      </c>
    </row>
    <row r="32" spans="1:2">
      <c r="A32" s="233">
        <v>20</v>
      </c>
      <c r="B32" s="234" t="s">
        <v>208</v>
      </c>
    </row>
    <row r="33" spans="1:2">
      <c r="A33" s="233">
        <v>21</v>
      </c>
      <c r="B33" s="234" t="s">
        <v>209</v>
      </c>
    </row>
    <row r="34" spans="1:2">
      <c r="A34" s="233">
        <v>22</v>
      </c>
      <c r="B34" s="234" t="s">
        <v>210</v>
      </c>
    </row>
    <row r="35" spans="1:2">
      <c r="A35" s="233">
        <v>23</v>
      </c>
      <c r="B35" s="234" t="s">
        <v>211</v>
      </c>
    </row>
    <row r="36" spans="1:2">
      <c r="A36" s="233">
        <v>24</v>
      </c>
      <c r="B36" s="234" t="s">
        <v>212</v>
      </c>
    </row>
    <row r="37" spans="1:2">
      <c r="A37" s="233">
        <v>25</v>
      </c>
      <c r="B37" s="234" t="s">
        <v>213</v>
      </c>
    </row>
    <row r="38" spans="1:2">
      <c r="A38" s="233">
        <v>26</v>
      </c>
      <c r="B38" s="234" t="s">
        <v>214</v>
      </c>
    </row>
    <row r="39" spans="1:2">
      <c r="A39" s="233">
        <v>27</v>
      </c>
      <c r="B39" s="234" t="s">
        <v>215</v>
      </c>
    </row>
    <row r="40" spans="1:2">
      <c r="A40" s="233">
        <v>28</v>
      </c>
      <c r="B40" s="234" t="s">
        <v>216</v>
      </c>
    </row>
    <row r="41" spans="1:2">
      <c r="A41" s="233">
        <v>29</v>
      </c>
      <c r="B41" s="234" t="s">
        <v>217</v>
      </c>
    </row>
    <row r="42" spans="1:2">
      <c r="A42" s="233">
        <v>30</v>
      </c>
      <c r="B42" s="234" t="s">
        <v>218</v>
      </c>
    </row>
    <row r="43" spans="1:2">
      <c r="A43" s="233">
        <v>31</v>
      </c>
      <c r="B43" s="234" t="s">
        <v>219</v>
      </c>
    </row>
    <row r="44" spans="1:2">
      <c r="A44" s="233">
        <v>32</v>
      </c>
      <c r="B44" s="234" t="s">
        <v>220</v>
      </c>
    </row>
    <row r="45" spans="1:2">
      <c r="A45" s="233">
        <v>33</v>
      </c>
      <c r="B45" s="234" t="s">
        <v>221</v>
      </c>
    </row>
    <row r="46" spans="1:2">
      <c r="A46" s="233">
        <v>34</v>
      </c>
      <c r="B46" s="234" t="s">
        <v>222</v>
      </c>
    </row>
    <row r="47" spans="1:2">
      <c r="A47" s="233">
        <v>35</v>
      </c>
      <c r="B47" s="234" t="s">
        <v>12</v>
      </c>
    </row>
    <row r="48" spans="1:2">
      <c r="A48" s="233">
        <v>36</v>
      </c>
      <c r="B48" s="234" t="s">
        <v>223</v>
      </c>
    </row>
    <row r="49" spans="1:2">
      <c r="A49" s="233">
        <v>37</v>
      </c>
      <c r="B49" s="234" t="s">
        <v>224</v>
      </c>
    </row>
    <row r="50" spans="1:2">
      <c r="A50" s="233">
        <v>38</v>
      </c>
      <c r="B50" s="234" t="s">
        <v>225</v>
      </c>
    </row>
    <row r="51" spans="1:2">
      <c r="A51" s="233">
        <v>39</v>
      </c>
      <c r="B51" s="234" t="s">
        <v>226</v>
      </c>
    </row>
    <row r="52" spans="1:2">
      <c r="A52" s="233">
        <v>40</v>
      </c>
      <c r="B52" s="234" t="s">
        <v>227</v>
      </c>
    </row>
    <row r="53" spans="1:2">
      <c r="A53" s="233">
        <v>41</v>
      </c>
      <c r="B53" s="234" t="s">
        <v>228</v>
      </c>
    </row>
    <row r="54" spans="1:2">
      <c r="A54" s="233">
        <v>42</v>
      </c>
      <c r="B54" s="234" t="s">
        <v>229</v>
      </c>
    </row>
    <row r="55" spans="1:2">
      <c r="A55" s="233">
        <v>43</v>
      </c>
      <c r="B55" s="234" t="s">
        <v>230</v>
      </c>
    </row>
    <row r="56" spans="1:2">
      <c r="A56" s="233">
        <v>44</v>
      </c>
      <c r="B56" s="234" t="s">
        <v>231</v>
      </c>
    </row>
    <row r="57" spans="1:2">
      <c r="A57" s="233">
        <v>45</v>
      </c>
      <c r="B57" s="234" t="s">
        <v>232</v>
      </c>
    </row>
    <row r="58" spans="1:2">
      <c r="A58" s="233">
        <v>46</v>
      </c>
      <c r="B58" s="234" t="s">
        <v>233</v>
      </c>
    </row>
    <row r="59" spans="1:2">
      <c r="A59" s="233">
        <v>47</v>
      </c>
      <c r="B59" s="234" t="s">
        <v>234</v>
      </c>
    </row>
    <row r="60" spans="1:2">
      <c r="A60" s="233">
        <v>48</v>
      </c>
      <c r="B60" s="234" t="s">
        <v>235</v>
      </c>
    </row>
    <row r="61" spans="1:2">
      <c r="A61" s="233">
        <v>49</v>
      </c>
      <c r="B61" s="234" t="s">
        <v>236</v>
      </c>
    </row>
    <row r="62" spans="1:2">
      <c r="A62" s="233">
        <v>50</v>
      </c>
      <c r="B62" s="234" t="s">
        <v>237</v>
      </c>
    </row>
    <row r="63" spans="1:2">
      <c r="A63" s="233">
        <v>51</v>
      </c>
      <c r="B63" s="234" t="s">
        <v>238</v>
      </c>
    </row>
    <row r="64" spans="1:2">
      <c r="A64" s="233">
        <v>52</v>
      </c>
      <c r="B64" s="234" t="s">
        <v>239</v>
      </c>
    </row>
    <row r="65" spans="1:2">
      <c r="A65" s="233">
        <v>53</v>
      </c>
      <c r="B65" s="234" t="s">
        <v>240</v>
      </c>
    </row>
    <row r="66" spans="1:2">
      <c r="A66" s="233">
        <v>54</v>
      </c>
      <c r="B66" s="234" t="s">
        <v>241</v>
      </c>
    </row>
    <row r="67" spans="1:2">
      <c r="A67" s="233">
        <v>55</v>
      </c>
      <c r="B67" s="234" t="s">
        <v>242</v>
      </c>
    </row>
    <row r="68" spans="1:2">
      <c r="A68" s="233">
        <v>56</v>
      </c>
      <c r="B68" s="234" t="s">
        <v>243</v>
      </c>
    </row>
    <row r="69" spans="1:2">
      <c r="A69" s="233">
        <v>57</v>
      </c>
      <c r="B69" s="234" t="s">
        <v>244</v>
      </c>
    </row>
    <row r="70" spans="1:2">
      <c r="A70" s="233">
        <v>58</v>
      </c>
      <c r="B70" s="234" t="s">
        <v>245</v>
      </c>
    </row>
    <row r="71" spans="1:2">
      <c r="A71" s="233">
        <v>59</v>
      </c>
      <c r="B71" s="234" t="s">
        <v>246</v>
      </c>
    </row>
    <row r="72" spans="1:2">
      <c r="A72" s="233">
        <v>60</v>
      </c>
      <c r="B72" s="234" t="s">
        <v>247</v>
      </c>
    </row>
    <row r="73" spans="1:2">
      <c r="A73" s="233">
        <v>61</v>
      </c>
      <c r="B73" s="234" t="s">
        <v>248</v>
      </c>
    </row>
    <row r="74" spans="1:2">
      <c r="A74" s="233">
        <v>62</v>
      </c>
      <c r="B74" s="234" t="s">
        <v>249</v>
      </c>
    </row>
    <row r="75" spans="1:2">
      <c r="A75" s="233">
        <v>63</v>
      </c>
      <c r="B75" s="234" t="s">
        <v>250</v>
      </c>
    </row>
    <row r="76" spans="1:2">
      <c r="A76" s="233">
        <v>64</v>
      </c>
      <c r="B76" s="234" t="s">
        <v>251</v>
      </c>
    </row>
    <row r="77" spans="1:2">
      <c r="A77" s="233">
        <v>65</v>
      </c>
      <c r="B77" s="234" t="s">
        <v>252</v>
      </c>
    </row>
    <row r="78" spans="1:2">
      <c r="A78" s="233">
        <v>66</v>
      </c>
      <c r="B78" s="234" t="s">
        <v>253</v>
      </c>
    </row>
    <row r="79" spans="1:2">
      <c r="A79" s="233">
        <v>67</v>
      </c>
      <c r="B79" s="234" t="s">
        <v>254</v>
      </c>
    </row>
    <row r="80" spans="1:2">
      <c r="A80" s="233">
        <v>68</v>
      </c>
      <c r="B80" s="234" t="s">
        <v>255</v>
      </c>
    </row>
    <row r="81" spans="1:2">
      <c r="A81" s="233">
        <v>69</v>
      </c>
      <c r="B81" s="234" t="s">
        <v>256</v>
      </c>
    </row>
    <row r="82" spans="1:2">
      <c r="A82" s="233">
        <v>70</v>
      </c>
      <c r="B82" s="234" t="s">
        <v>257</v>
      </c>
    </row>
    <row r="83" spans="1:2">
      <c r="A83" s="233">
        <v>71</v>
      </c>
      <c r="B83" s="234" t="s">
        <v>258</v>
      </c>
    </row>
    <row r="84" spans="1:2">
      <c r="A84" s="233">
        <v>72</v>
      </c>
      <c r="B84" s="234" t="s">
        <v>259</v>
      </c>
    </row>
    <row r="85" spans="1:2">
      <c r="A85" s="233">
        <v>73</v>
      </c>
      <c r="B85" s="234" t="s">
        <v>260</v>
      </c>
    </row>
    <row r="86" spans="1:2">
      <c r="A86" s="233">
        <v>74</v>
      </c>
      <c r="B86" s="234" t="s">
        <v>261</v>
      </c>
    </row>
    <row r="87" spans="1:2">
      <c r="A87" s="233">
        <v>75</v>
      </c>
      <c r="B87" s="234" t="s">
        <v>262</v>
      </c>
    </row>
    <row r="88" spans="1:2">
      <c r="A88" s="233">
        <v>76</v>
      </c>
      <c r="B88" s="234" t="s">
        <v>263</v>
      </c>
    </row>
    <row r="89" spans="1:2">
      <c r="A89" s="233">
        <v>77</v>
      </c>
      <c r="B89" s="234" t="s">
        <v>264</v>
      </c>
    </row>
    <row r="90" spans="1:2">
      <c r="A90" s="233">
        <v>78</v>
      </c>
      <c r="B90" s="234" t="s">
        <v>265</v>
      </c>
    </row>
    <row r="91" spans="1:2">
      <c r="A91" s="233">
        <v>79</v>
      </c>
      <c r="B91" s="234" t="s">
        <v>266</v>
      </c>
    </row>
    <row r="92" spans="1:2">
      <c r="A92" s="233">
        <v>80</v>
      </c>
      <c r="B92" s="234" t="s">
        <v>267</v>
      </c>
    </row>
    <row r="93" spans="1:2">
      <c r="A93" s="233">
        <v>81</v>
      </c>
      <c r="B93" s="234" t="s">
        <v>268</v>
      </c>
    </row>
    <row r="94" spans="1:2">
      <c r="A94" s="233">
        <v>82</v>
      </c>
      <c r="B94" s="234" t="s">
        <v>269</v>
      </c>
    </row>
    <row r="95" spans="1:2">
      <c r="A95" s="233">
        <v>83</v>
      </c>
      <c r="B95" s="234" t="s">
        <v>270</v>
      </c>
    </row>
    <row r="96" spans="1:2">
      <c r="A96" s="233">
        <v>84</v>
      </c>
      <c r="B96" s="234" t="s">
        <v>271</v>
      </c>
    </row>
    <row r="97" spans="1:2">
      <c r="A97" s="233">
        <v>85</v>
      </c>
      <c r="B97" s="234" t="s">
        <v>272</v>
      </c>
    </row>
    <row r="98" spans="1:2">
      <c r="A98" s="233">
        <v>86</v>
      </c>
      <c r="B98" s="234" t="s">
        <v>273</v>
      </c>
    </row>
    <row r="99" spans="1:2">
      <c r="A99" s="233">
        <v>87</v>
      </c>
      <c r="B99" s="234" t="s">
        <v>274</v>
      </c>
    </row>
    <row r="100" spans="1:2">
      <c r="A100" s="233">
        <v>88</v>
      </c>
      <c r="B100" s="234" t="s">
        <v>275</v>
      </c>
    </row>
    <row r="101" spans="1:2">
      <c r="A101" s="233">
        <v>89</v>
      </c>
      <c r="B101" s="234" t="s">
        <v>276</v>
      </c>
    </row>
    <row r="102" spans="1:2">
      <c r="A102" s="233">
        <v>90</v>
      </c>
      <c r="B102" s="234" t="s">
        <v>277</v>
      </c>
    </row>
    <row r="103" spans="1:2">
      <c r="A103" s="233">
        <v>91</v>
      </c>
      <c r="B103" s="234" t="s">
        <v>278</v>
      </c>
    </row>
    <row r="104" spans="1:2">
      <c r="A104" s="233">
        <v>92</v>
      </c>
      <c r="B104" s="234" t="s">
        <v>279</v>
      </c>
    </row>
    <row r="105" spans="1:2">
      <c r="A105" s="233">
        <v>93</v>
      </c>
      <c r="B105" s="234" t="s">
        <v>280</v>
      </c>
    </row>
    <row r="106" spans="1:2">
      <c r="A106" s="233">
        <v>94</v>
      </c>
      <c r="B106" s="234" t="s">
        <v>281</v>
      </c>
    </row>
    <row r="107" spans="1:2">
      <c r="A107" s="233">
        <v>95</v>
      </c>
      <c r="B107" s="234" t="s">
        <v>282</v>
      </c>
    </row>
    <row r="108" spans="1:2">
      <c r="A108" s="233">
        <v>96</v>
      </c>
      <c r="B108" s="234" t="s">
        <v>283</v>
      </c>
    </row>
    <row r="109" spans="1:2">
      <c r="A109" s="233">
        <v>97</v>
      </c>
      <c r="B109" s="234" t="s">
        <v>284</v>
      </c>
    </row>
    <row r="110" spans="1:2">
      <c r="A110" s="233">
        <v>98</v>
      </c>
      <c r="B110" s="234" t="s">
        <v>285</v>
      </c>
    </row>
    <row r="111" spans="1:2">
      <c r="A111" s="233">
        <v>99</v>
      </c>
      <c r="B111" s="234" t="s">
        <v>286</v>
      </c>
    </row>
    <row r="112" spans="1:2">
      <c r="A112" s="233">
        <v>100</v>
      </c>
      <c r="B112" s="234" t="s">
        <v>287</v>
      </c>
    </row>
  </sheetData>
  <customSheetViews>
    <customSheetView guid="{7518E083-431A-45D0-A3DD-DF0866826B90}" state="hidden">
      <selection activeCell="A4" sqref="A4"/>
      <pageMargins left="0.75" right="0.75" top="1" bottom="1" header="0.5" footer="0.5"/>
      <pageSetup orientation="portrait" r:id="rId1"/>
      <headerFooter alignWithMargins="0"/>
    </customSheetView>
    <customSheetView guid="{CD28740F-9825-447C-B887-B18F0232D126}" state="hidden">
      <selection activeCell="A4" sqref="A4"/>
      <pageMargins left="0.75" right="0.75" top="1" bottom="1" header="0.5" footer="0.5"/>
      <pageSetup orientation="portrait" r:id="rId2"/>
      <headerFooter alignWithMargins="0"/>
    </customSheetView>
    <customSheetView guid="{012A8702-091E-4FD1-8E26-12B65B8B3B8C}" state="hidden">
      <selection activeCell="A4" sqref="A4"/>
      <pageMargins left="0.75" right="0.75" top="1" bottom="1" header="0.5" footer="0.5"/>
      <pageSetup orientation="portrait" r:id="rId3"/>
      <headerFooter alignWithMargins="0"/>
    </customSheetView>
    <customSheetView guid="{0D490C87-B003-4943-9825-ACE0B8E7CC06}" state="hidden">
      <selection activeCell="A4" sqref="A4"/>
      <pageMargins left="0.75" right="0.75" top="1" bottom="1" header="0.5" footer="0.5"/>
      <pageSetup orientation="portrait" r:id="rId4"/>
      <headerFooter alignWithMargins="0"/>
    </customSheetView>
    <customSheetView guid="{4D67A8FB-66CE-4EFD-8932-C754BE25ED43}" state="hidden">
      <selection activeCell="A4" sqref="A4"/>
      <pageMargins left="0.75" right="0.75" top="1" bottom="1" header="0.5" footer="0.5"/>
      <pageSetup orientation="portrait" r:id="rId5"/>
      <headerFooter alignWithMargins="0"/>
    </customSheetView>
    <customSheetView guid="{B07CB001-8FAF-40AD-8AD5-A65A64B33B35}" state="hidden">
      <selection activeCell="A4" sqref="A4"/>
      <pageMargins left="0.75" right="0.75" top="1" bottom="1" header="0.5" footer="0.5"/>
      <pageSetup orientation="portrait" r:id="rId6"/>
      <headerFooter alignWithMargins="0"/>
    </customSheetView>
    <customSheetView guid="{8CF338B0-8CA3-4AF4-816D-CB7A6D8E33BC}" state="hidden">
      <selection activeCell="A4" sqref="A4"/>
      <pageMargins left="0.75" right="0.75" top="1" bottom="1" header="0.5" footer="0.5"/>
      <pageSetup orientation="portrait" r:id="rId7"/>
      <headerFooter alignWithMargins="0"/>
    </customSheetView>
    <customSheetView guid="{D05C69EC-C4A6-4AED-AFBA-A3044FD4B3FB}" state="hidden">
      <selection activeCell="A4" sqref="A4"/>
      <pageMargins left="0.75" right="0.75" top="1" bottom="1" header="0.5" footer="0.5"/>
      <pageSetup orientation="portrait" r:id="rId8"/>
      <headerFooter alignWithMargins="0"/>
    </customSheetView>
    <customSheetView guid="{BE615921-12B2-47E1-81BB-292B559B4C46}" state="hidden">
      <selection activeCell="A4" sqref="A4"/>
      <pageMargins left="0.75" right="0.75" top="1" bottom="1" header="0.5" footer="0.5"/>
      <pageSetup orientation="portrait" r:id="rId9"/>
      <headerFooter alignWithMargins="0"/>
    </customSheetView>
    <customSheetView guid="{13A93EBF-985A-49FD-9FE0-DC75D238EC8C}" state="hidden">
      <selection activeCell="A4" sqref="A4"/>
      <pageMargins left="0.75" right="0.75" top="1" bottom="1" header="0.5" footer="0.5"/>
      <pageSetup orientation="portrait" r:id="rId10"/>
      <headerFooter alignWithMargins="0"/>
    </customSheetView>
    <customSheetView guid="{1E2D7167-D6B7-4690-9A83-BF768C4223A4}" state="hidden">
      <selection activeCell="A4" sqref="A4"/>
      <pageMargins left="0.75" right="0.75" top="1" bottom="1" header="0.5" footer="0.5"/>
      <pageSetup orientation="portrait" r:id="rId11"/>
      <headerFooter alignWithMargins="0"/>
    </customSheetView>
    <customSheetView guid="{7A88FC7A-7690-48AB-B789-172043AFADC8}" state="hidden">
      <selection activeCell="A4" sqref="A4"/>
      <pageMargins left="0.75" right="0.75" top="1" bottom="1" header="0.5" footer="0.5"/>
      <pageSetup orientation="portrait" r:id="rId12"/>
      <headerFooter alignWithMargins="0"/>
    </customSheetView>
    <customSheetView guid="{CB7CD015-9A92-451A-BEF4-2BC98E3768DD}" state="hidden">
      <selection activeCell="A4" sqref="A4"/>
      <pageMargins left="0.75" right="0.75" top="1" bottom="1" header="0.5" footer="0.5"/>
      <pageSetup orientation="portrait" r:id="rId13"/>
      <headerFooter alignWithMargins="0"/>
    </customSheetView>
    <customSheetView guid="{44C1C443-3199-4288-884A-D16AF7B2CD69}" state="hidden">
      <selection activeCell="A4" sqref="A4"/>
      <pageMargins left="0.75" right="0.75" top="1" bottom="1" header="0.5" footer="0.5"/>
      <pageSetup orientation="portrait" r:id="rId14"/>
      <headerFooter alignWithMargins="0"/>
    </customSheetView>
    <customSheetView guid="{82E8A0F5-0020-4355-95CF-28601763A783}"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DC28ED1E-3E35-4094-9C2B-5C0A1C1D459C}" state="hidden">
      <selection activeCell="A4" sqref="A4"/>
      <pageMargins left="0.75" right="0.75" top="1" bottom="1" header="0.5" footer="0.5"/>
      <pageSetup orientation="portrait" r:id="rId17"/>
      <headerFooter alignWithMargins="0"/>
    </customSheetView>
    <customSheetView guid="{7A9EA6D6-4DDF-43D9-92E6-C6AFAD14E266}" state="hidden">
      <selection activeCell="A4" sqref="A4"/>
      <pageMargins left="0.75" right="0.75" top="1" bottom="1" header="0.5" footer="0.5"/>
      <pageSetup orientation="portrait" r:id="rId18"/>
      <headerFooter alignWithMargins="0"/>
    </customSheetView>
    <customSheetView guid="{43BCBF1E-CDCF-4541-8D79-87EDCECBC1FD}" state="hidden">
      <selection activeCell="A4" sqref="A4"/>
      <pageMargins left="0.75" right="0.75" top="1" bottom="1" header="0.5" footer="0.5"/>
      <pageSetup orientation="portrait" r:id="rId19"/>
      <headerFooter alignWithMargins="0"/>
    </customSheetView>
    <customSheetView guid="{494F6778-23FE-4AAC-B37D-6C7543FC13B9}" state="hidden">
      <selection activeCell="A4" sqref="A4"/>
      <pageMargins left="0.75" right="0.75" top="1" bottom="1" header="0.5" footer="0.5"/>
      <pageSetup orientation="portrait" r:id="rId20"/>
      <headerFooter alignWithMargins="0"/>
    </customSheetView>
    <customSheetView guid="{F9FE2C60-2849-4C32-B532-2B1A89FFA9CD}" state="hidden">
      <selection activeCell="A4" sqref="A4"/>
      <pageMargins left="0.75" right="0.75" top="1" bottom="1" header="0.5" footer="0.5"/>
      <pageSetup orientation="portrait" r:id="rId21"/>
      <headerFooter alignWithMargins="0"/>
    </customSheetView>
    <customSheetView guid="{FE4EC9C4-31B9-4D40-8323-5B16C3BC840F}" state="hidden">
      <selection activeCell="A4" sqref="A4"/>
      <pageMargins left="0.75" right="0.75" top="1" bottom="1" header="0.5" footer="0.5"/>
      <pageSetup orientation="portrait" r:id="rId22"/>
      <headerFooter alignWithMargins="0"/>
    </customSheetView>
    <customSheetView guid="{82C64B11-1F50-45B5-B7BB-9F1DC733C833}" state="hidden">
      <selection activeCell="A4" sqref="A4"/>
      <pageMargins left="0.75" right="0.75" top="1" bottom="1" header="0.5" footer="0.5"/>
      <pageSetup orientation="portrait" r:id="rId23"/>
      <headerFooter alignWithMargins="0"/>
    </customSheetView>
    <customSheetView guid="{CFBF18EC-8277-4311-991B-395AF21BB33B}" state="hidden">
      <selection activeCell="A4" sqref="A4"/>
      <pageMargins left="0.75" right="0.75" top="1" bottom="1" header="0.5" footer="0.5"/>
      <pageSetup orientation="portrait" r:id="rId24"/>
      <headerFooter alignWithMargins="0"/>
    </customSheetView>
    <customSheetView guid="{AA750348-930C-43DE-ADD0-8D60980F5013}" state="hidden">
      <selection activeCell="A4" sqref="A4"/>
      <pageMargins left="0.75" right="0.75" top="1" bottom="1" header="0.5" footer="0.5"/>
      <pageSetup orientation="portrait" r:id="rId25"/>
      <headerFooter alignWithMargins="0"/>
    </customSheetView>
    <customSheetView guid="{14C32814-5A59-4863-9FB1-822FBB75D7D1}" state="hidden">
      <selection activeCell="A4" sqref="A4"/>
      <pageMargins left="0.75" right="0.75" top="1" bottom="1" header="0.5" footer="0.5"/>
      <pageSetup orientation="portrait" r:id="rId26"/>
      <headerFooter alignWithMargins="0"/>
    </customSheetView>
    <customSheetView guid="{1F125E51-1799-42D0-B41E-DC039BB17D59}" state="hidden">
      <selection activeCell="A4" sqref="A4"/>
      <pageMargins left="0.75" right="0.75" top="1" bottom="1" header="0.5" footer="0.5"/>
      <pageSetup orientation="portrait" r:id="rId27"/>
      <headerFooter alignWithMargins="0"/>
    </customSheetView>
    <customSheetView guid="{77353208-2D17-4D2E-ADE3-4F168F350B73}" state="hidden">
      <selection activeCell="A4" sqref="A4"/>
      <pageMargins left="0.75" right="0.75" top="1" bottom="1" header="0.5" footer="0.5"/>
      <pageSetup orientation="portrait" r:id="rId28"/>
      <headerFooter alignWithMargins="0"/>
    </customSheetView>
    <customSheetView guid="{010B040B-83D1-42E5-9354-A9BE9113BDAC}" state="hidden">
      <selection activeCell="A4" sqref="A4"/>
      <pageMargins left="0.75" right="0.75" top="1" bottom="1" header="0.5" footer="0.5"/>
      <pageSetup orientation="portrait" r:id="rId29"/>
      <headerFooter alignWithMargins="0"/>
    </customSheetView>
    <customSheetView guid="{FC200EB0-6614-47DB-96CE-7610471486D9}" state="hidden">
      <selection activeCell="A4" sqref="A4"/>
      <pageMargins left="0.75" right="0.75" top="1" bottom="1" header="0.5" footer="0.5"/>
      <pageSetup orientation="portrait" r:id="rId30"/>
      <headerFooter alignWithMargins="0"/>
    </customSheetView>
    <customSheetView guid="{35C772BD-8F05-4A18-BEC8-6AF744E22539}" state="hidden">
      <selection activeCell="A4" sqref="A4"/>
      <pageMargins left="0.75" right="0.75" top="1" bottom="1" header="0.5" footer="0.5"/>
      <pageSetup orientation="portrait" r:id="rId31"/>
      <headerFooter alignWithMargins="0"/>
    </customSheetView>
    <customSheetView guid="{FADCBE67-C557-4BB1-9129-D4D2EFCC4742}" state="hidden">
      <selection activeCell="A4" sqref="A4"/>
      <pageMargins left="0.75" right="0.75" top="1" bottom="1" header="0.5" footer="0.5"/>
      <pageSetup orientation="portrait" r:id="rId32"/>
      <headerFooter alignWithMargins="0"/>
    </customSheetView>
  </customSheetViews>
  <mergeCells count="1">
    <mergeCell ref="A1:B1"/>
  </mergeCells>
  <pageMargins left="0.75" right="0.75" top="1" bottom="1" header="0.5" footer="0.5"/>
  <pageSetup orientation="portrait" r:id="rId3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N21" sqref="N21"/>
    </sheetView>
  </sheetViews>
  <sheetFormatPr defaultRowHeight="13.5"/>
  <sheetData/>
  <customSheetViews>
    <customSheetView guid="{7518E083-431A-45D0-A3DD-DF0866826B90}" state="hidden">
      <selection activeCell="N21" sqref="N21"/>
      <pageMargins left="0.7" right="0.7" top="0.75" bottom="0.75" header="0.3" footer="0.3"/>
    </customSheetView>
    <customSheetView guid="{CD28740F-9825-447C-B887-B18F0232D126}" state="hidden">
      <selection activeCell="N21" sqref="N21"/>
      <pageMargins left="0.7" right="0.7" top="0.75" bottom="0.75" header="0.3" footer="0.3"/>
    </customSheetView>
    <customSheetView guid="{012A8702-091E-4FD1-8E26-12B65B8B3B8C}" state="hidden">
      <selection activeCell="N21" sqref="N21"/>
      <pageMargins left="0.7" right="0.7" top="0.75" bottom="0.75" header="0.3" footer="0.3"/>
    </customSheetView>
    <customSheetView guid="{0D490C87-B003-4943-9825-ACE0B8E7CC06}" state="hidden">
      <selection activeCell="N21" sqref="N21"/>
      <pageMargins left="0.7" right="0.7" top="0.75" bottom="0.75" header="0.3" footer="0.3"/>
    </customSheetView>
    <customSheetView guid="{4D67A8FB-66CE-4EFD-8932-C754BE25ED43}" state="hidden">
      <selection activeCell="N21" sqref="N21"/>
      <pageMargins left="0.7" right="0.7" top="0.75" bottom="0.75" header="0.3" footer="0.3"/>
    </customSheetView>
    <customSheetView guid="{B07CB001-8FAF-40AD-8AD5-A65A64B33B35}" state="hidden">
      <selection activeCell="N21" sqref="N21"/>
      <pageMargins left="0.7" right="0.7" top="0.75" bottom="0.75" header="0.3" footer="0.3"/>
    </customSheetView>
    <customSheetView guid="{8CF338B0-8CA3-4AF4-816D-CB7A6D8E33BC}" state="hidden">
      <selection activeCell="N21" sqref="N21"/>
      <pageMargins left="0.7" right="0.7" top="0.75" bottom="0.75" header="0.3" footer="0.3"/>
    </customSheetView>
    <customSheetView guid="{D05C69EC-C4A6-4AED-AFBA-A3044FD4B3FB}" state="hidden">
      <selection activeCell="N21" sqref="N21"/>
      <pageMargins left="0.7" right="0.7" top="0.75" bottom="0.75" header="0.3" footer="0.3"/>
    </customSheetView>
    <customSheetView guid="{BE615921-12B2-47E1-81BB-292B559B4C46}" state="hidden">
      <selection activeCell="N21" sqref="N21"/>
      <pageMargins left="0.7" right="0.7" top="0.75" bottom="0.75" header="0.3" footer="0.3"/>
    </customSheetView>
    <customSheetView guid="{13A93EBF-985A-49FD-9FE0-DC75D238EC8C}" state="hidden">
      <selection activeCell="N21" sqref="N21"/>
      <pageMargins left="0.7" right="0.7" top="0.75" bottom="0.75" header="0.3" footer="0.3"/>
    </customSheetView>
    <customSheetView guid="{1E2D7167-D6B7-4690-9A83-BF768C4223A4}" state="hidden">
      <selection activeCell="N21" sqref="N21"/>
      <pageMargins left="0.7" right="0.7" top="0.75" bottom="0.75" header="0.3" footer="0.3"/>
    </customSheetView>
    <customSheetView guid="{7A88FC7A-7690-48AB-B789-172043AFADC8}" state="hidden">
      <selection activeCell="N21" sqref="N21"/>
      <pageMargins left="0.7" right="0.7" top="0.75" bottom="0.75" header="0.3" footer="0.3"/>
    </customSheetView>
    <customSheetView guid="{CFBF18EC-8277-4311-991B-395AF21BB33B}" state="hidden">
      <selection activeCell="N21" sqref="N21"/>
      <pageMargins left="0.7" right="0.7" top="0.75" bottom="0.75" header="0.3" footer="0.3"/>
    </customSheetView>
    <customSheetView guid="{AA750348-930C-43DE-ADD0-8D60980F5013}" state="hidden">
      <selection activeCell="N21" sqref="N21"/>
      <pageMargins left="0.7" right="0.7" top="0.75" bottom="0.75" header="0.3" footer="0.3"/>
    </customSheetView>
    <customSheetView guid="{14C32814-5A59-4863-9FB1-822FBB75D7D1}" state="hidden">
      <selection activeCell="N21" sqref="N21"/>
      <pageMargins left="0.7" right="0.7" top="0.75" bottom="0.75" header="0.3" footer="0.3"/>
    </customSheetView>
    <customSheetView guid="{1F125E51-1799-42D0-B41E-DC039BB17D59}" state="hidden">
      <selection activeCell="N21" sqref="N21"/>
      <pageMargins left="0.7" right="0.7" top="0.75" bottom="0.75" header="0.3" footer="0.3"/>
    </customSheetView>
    <customSheetView guid="{77353208-2D17-4D2E-ADE3-4F168F350B73}" state="hidden">
      <selection activeCell="N21" sqref="N21"/>
      <pageMargins left="0.7" right="0.7" top="0.75" bottom="0.75" header="0.3" footer="0.3"/>
    </customSheetView>
    <customSheetView guid="{010B040B-83D1-42E5-9354-A9BE9113BDAC}" state="hidden">
      <selection activeCell="N21" sqref="N21"/>
      <pageMargins left="0.7" right="0.7" top="0.75" bottom="0.75" header="0.3" footer="0.3"/>
    </customSheetView>
    <customSheetView guid="{FC200EB0-6614-47DB-96CE-7610471486D9}" state="hidden">
      <selection activeCell="N21" sqref="N21"/>
      <pageMargins left="0.7" right="0.7" top="0.75" bottom="0.75" header="0.3" footer="0.3"/>
    </customSheetView>
    <customSheetView guid="{35C772BD-8F05-4A18-BEC8-6AF744E22539}" state="hidden">
      <selection activeCell="N21" sqref="N21"/>
      <pageMargins left="0.7" right="0.7" top="0.75" bottom="0.75" header="0.3" footer="0.3"/>
    </customSheetView>
    <customSheetView guid="{FADCBE67-C557-4BB1-9129-D4D2EFCC4742}" state="hidden">
      <selection activeCell="N21" sqref="N21"/>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sheetPr>
  <dimension ref="A1:AT40"/>
  <sheetViews>
    <sheetView showGridLines="0" view="pageBreakPreview" zoomScaleNormal="100" zoomScaleSheetLayoutView="100" workbookViewId="0">
      <selection activeCell="A22" sqref="A22:E22"/>
    </sheetView>
  </sheetViews>
  <sheetFormatPr defaultColWidth="9.140625" defaultRowHeight="16.5"/>
  <cols>
    <col min="1" max="1" width="12.140625" style="30" customWidth="1"/>
    <col min="2" max="2" width="15.7109375" style="30" customWidth="1"/>
    <col min="3" max="3" width="11.42578125" style="30" customWidth="1"/>
    <col min="4" max="4" width="17.140625" style="30" customWidth="1"/>
    <col min="5" max="5" width="40.85546875" style="30" customWidth="1"/>
    <col min="6" max="6" width="12.85546875" style="30" hidden="1" customWidth="1"/>
    <col min="7" max="25" width="9.7109375" style="30" customWidth="1"/>
    <col min="26" max="26" width="18" style="168" customWidth="1"/>
    <col min="27" max="28" width="9.140625" style="25"/>
    <col min="29" max="16384" width="9.140625" style="26"/>
  </cols>
  <sheetData>
    <row r="1" spans="1:46">
      <c r="A1" s="22" t="str">
        <f>Basic!A3&amp;Basic!B3</f>
        <v>Specification No. :CC/NT/W-TW/DOM/A04/25/06315</v>
      </c>
      <c r="B1" s="23"/>
      <c r="C1" s="23"/>
      <c r="D1" s="23"/>
      <c r="E1" s="24" t="str">
        <f>"Attachment-3(JV) "</f>
        <v xml:space="preserve">Attachment-3(JV) </v>
      </c>
      <c r="F1" s="78"/>
      <c r="G1" s="78"/>
      <c r="H1" s="78"/>
      <c r="I1" s="78"/>
      <c r="J1" s="78"/>
      <c r="K1" s="78"/>
      <c r="L1" s="78"/>
      <c r="M1" s="78"/>
      <c r="N1" s="78"/>
      <c r="O1" s="78"/>
      <c r="P1" s="78"/>
      <c r="Q1" s="78"/>
      <c r="R1" s="78"/>
      <c r="S1" s="78"/>
      <c r="T1" s="78"/>
      <c r="U1" s="78"/>
      <c r="V1" s="78"/>
      <c r="W1" s="78"/>
      <c r="X1" s="78"/>
      <c r="Y1" s="78"/>
      <c r="Z1" s="170" t="str">
        <f>'Names of Bidder'!D9</f>
        <v>SOLE BIDDER</v>
      </c>
      <c r="AT1" s="171" t="str">
        <f>Basic!B2</f>
        <v>TW03</v>
      </c>
    </row>
    <row r="2" spans="1:46">
      <c r="Z2" s="170">
        <f>'Names of Bidder'!AA9</f>
        <v>0</v>
      </c>
    </row>
    <row r="3" spans="1:46" ht="90.75" customHeight="1">
      <c r="A3" s="758" t="str">
        <f>Basic!B1</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79"/>
      <c r="G3" s="79"/>
      <c r="H3" s="79"/>
      <c r="I3" s="79"/>
      <c r="J3" s="79"/>
      <c r="K3" s="79"/>
      <c r="L3" s="79"/>
      <c r="M3" s="79"/>
      <c r="N3" s="79"/>
      <c r="O3" s="79"/>
      <c r="P3" s="79"/>
      <c r="Q3" s="79"/>
      <c r="R3" s="79"/>
      <c r="S3" s="79"/>
      <c r="T3" s="79"/>
      <c r="U3" s="79"/>
      <c r="V3" s="79"/>
      <c r="W3" s="79"/>
      <c r="X3" s="79"/>
      <c r="Y3" s="79"/>
      <c r="Z3" s="172"/>
      <c r="AA3" s="28"/>
      <c r="AB3" s="27"/>
    </row>
    <row r="4" spans="1:46" ht="20.100000000000001" customHeight="1">
      <c r="A4" s="29"/>
      <c r="AB4" s="31"/>
      <c r="AC4" s="10"/>
    </row>
    <row r="5" spans="1:46" ht="20.100000000000001" customHeight="1">
      <c r="A5" s="759" t="s">
        <v>349</v>
      </c>
      <c r="B5" s="759"/>
      <c r="C5" s="759"/>
      <c r="D5" s="759"/>
      <c r="E5" s="759"/>
      <c r="F5" s="29"/>
      <c r="G5" s="29"/>
      <c r="H5" s="29"/>
      <c r="I5" s="29"/>
      <c r="J5" s="29"/>
      <c r="K5" s="29"/>
      <c r="L5" s="29"/>
      <c r="M5" s="29"/>
      <c r="N5" s="29"/>
      <c r="O5" s="29"/>
      <c r="P5" s="29"/>
      <c r="Q5" s="29"/>
      <c r="R5" s="29"/>
      <c r="S5" s="29"/>
      <c r="T5" s="29"/>
      <c r="U5" s="29"/>
      <c r="V5" s="29"/>
      <c r="W5" s="29"/>
      <c r="X5" s="29"/>
      <c r="Y5" s="29"/>
      <c r="Z5" s="173"/>
      <c r="AB5" s="31"/>
      <c r="AC5" s="10"/>
    </row>
    <row r="6" spans="1:46" ht="20.100000000000001" customHeight="1">
      <c r="A6" s="33"/>
      <c r="AB6" s="31"/>
      <c r="AC6" s="10"/>
    </row>
    <row r="7" spans="1:46" ht="20.100000000000001" customHeight="1">
      <c r="A7" s="34" t="s">
        <v>585</v>
      </c>
      <c r="E7" s="14" t="s">
        <v>355</v>
      </c>
      <c r="F7" s="14"/>
      <c r="G7" s="14"/>
      <c r="H7" s="14"/>
      <c r="I7" s="14"/>
      <c r="J7" s="14"/>
      <c r="K7" s="14"/>
      <c r="L7" s="14"/>
      <c r="M7" s="14"/>
      <c r="N7" s="14"/>
      <c r="O7" s="14"/>
      <c r="P7" s="14"/>
      <c r="Q7" s="14"/>
      <c r="R7" s="14"/>
      <c r="S7" s="14"/>
      <c r="T7" s="14"/>
      <c r="U7" s="14"/>
      <c r="V7" s="14"/>
      <c r="W7" s="14"/>
      <c r="X7" s="14"/>
      <c r="Y7" s="14"/>
      <c r="AB7" s="31"/>
      <c r="AC7" s="10"/>
    </row>
    <row r="8" spans="1:46" ht="36" customHeight="1">
      <c r="A8" s="757" t="str">
        <f>IF(F8=1,B9,"JOINT VENTURE (JV) OF "&amp;B9&amp;" &amp; "&amp;B17)</f>
        <v/>
      </c>
      <c r="B8" s="757"/>
      <c r="C8" s="757"/>
      <c r="D8" s="757"/>
      <c r="E8" s="11" t="s">
        <v>357</v>
      </c>
      <c r="F8" s="14">
        <f>'Names of Bidder'!G9</f>
        <v>1</v>
      </c>
      <c r="G8" s="14"/>
      <c r="I8" s="14"/>
      <c r="J8" s="14"/>
      <c r="K8" s="14"/>
      <c r="L8" s="14"/>
      <c r="M8" s="14"/>
      <c r="N8" s="14"/>
      <c r="O8" s="14"/>
      <c r="P8" s="14"/>
      <c r="Q8" s="14"/>
      <c r="R8" s="14"/>
      <c r="S8" s="14"/>
      <c r="T8" s="14"/>
      <c r="U8" s="14"/>
      <c r="V8" s="14"/>
      <c r="W8" s="14"/>
      <c r="X8" s="14"/>
      <c r="Y8" s="14"/>
      <c r="Z8" s="174" t="str">
        <f>IF('Names of Bidder'!D10=1,'Names of Bidder'!D13&amp;" &amp; "&amp;'Names of Bidder'!D18,IF('Names of Bidder'!D10="2 or More",'Names of Bidder'!D13&amp;" , "&amp;'Names of Bidder'!D18&amp;" &amp; "&amp;'Names of Bidder'!D23,""))</f>
        <v xml:space="preserve"> &amp; </v>
      </c>
      <c r="AB8" s="31"/>
      <c r="AC8" s="10"/>
    </row>
    <row r="9" spans="1:46" ht="20.100000000000001" customHeight="1">
      <c r="A9" s="12" t="s">
        <v>356</v>
      </c>
      <c r="B9" s="761" t="str">
        <f>IF('Names of Bidder'!D13=0, "", 'Names of Bidder'!D13)</f>
        <v/>
      </c>
      <c r="C9" s="761"/>
      <c r="D9" s="761"/>
      <c r="E9" s="11" t="s">
        <v>359</v>
      </c>
      <c r="F9" s="11"/>
      <c r="G9" s="11"/>
      <c r="H9" s="11"/>
      <c r="I9" s="11"/>
      <c r="J9" s="11"/>
      <c r="K9" s="11"/>
      <c r="L9" s="11"/>
      <c r="M9" s="11"/>
      <c r="N9" s="11"/>
      <c r="O9" s="11"/>
      <c r="P9" s="11"/>
      <c r="Q9" s="11"/>
      <c r="R9" s="11"/>
      <c r="S9" s="11"/>
      <c r="T9" s="11"/>
      <c r="U9" s="11"/>
      <c r="V9" s="11"/>
      <c r="W9" s="11"/>
      <c r="X9" s="11"/>
      <c r="Y9" s="11"/>
      <c r="AB9" s="31"/>
      <c r="AC9" s="10"/>
    </row>
    <row r="10" spans="1:46" ht="20.100000000000001" customHeight="1">
      <c r="A10" s="12" t="s">
        <v>358</v>
      </c>
      <c r="B10" s="761" t="str">
        <f>IF('Names of Bidder'!D14=0, "", 'Names of Bidder'!D14)</f>
        <v/>
      </c>
      <c r="C10" s="761"/>
      <c r="D10" s="761"/>
      <c r="E10" s="11" t="s">
        <v>183</v>
      </c>
      <c r="F10" s="11"/>
      <c r="G10" s="11"/>
      <c r="H10" s="11"/>
      <c r="I10" s="11"/>
      <c r="J10" s="11"/>
      <c r="K10" s="11"/>
      <c r="L10" s="11"/>
      <c r="M10" s="11"/>
      <c r="N10" s="11"/>
      <c r="O10" s="11"/>
      <c r="P10" s="11"/>
      <c r="Q10" s="11"/>
      <c r="R10" s="11"/>
      <c r="S10" s="11"/>
      <c r="T10" s="11"/>
      <c r="U10" s="11"/>
      <c r="V10" s="11"/>
      <c r="W10" s="11"/>
      <c r="X10" s="11"/>
      <c r="Y10" s="11"/>
      <c r="AB10" s="31"/>
      <c r="AC10" s="10"/>
    </row>
    <row r="11" spans="1:46" ht="20.100000000000001" customHeight="1">
      <c r="B11" s="761" t="str">
        <f>IF('Names of Bidder'!D15=0, "", 'Names of Bidder'!D15)</f>
        <v/>
      </c>
      <c r="C11" s="761"/>
      <c r="D11" s="761"/>
      <c r="E11" s="11" t="s">
        <v>360</v>
      </c>
      <c r="F11" s="11"/>
      <c r="G11" s="11"/>
      <c r="H11" s="11"/>
      <c r="I11" s="11"/>
      <c r="J11" s="11"/>
      <c r="K11" s="11"/>
      <c r="L11" s="11"/>
      <c r="M11" s="11"/>
      <c r="N11" s="11"/>
      <c r="O11" s="11"/>
      <c r="P11" s="11"/>
      <c r="Q11" s="11"/>
      <c r="R11" s="11"/>
      <c r="S11" s="11"/>
      <c r="T11" s="11"/>
      <c r="U11" s="11"/>
      <c r="V11" s="11"/>
      <c r="W11" s="11"/>
      <c r="X11" s="11"/>
      <c r="Y11" s="11"/>
    </row>
    <row r="12" spans="1:46" ht="20.100000000000001" customHeight="1">
      <c r="A12" s="33"/>
      <c r="B12" s="761" t="str">
        <f>IF('Names of Bidder'!D16=0, "", 'Names of Bidder'!D16)</f>
        <v/>
      </c>
      <c r="C12" s="761"/>
      <c r="D12" s="761"/>
      <c r="E12" s="11"/>
      <c r="F12" s="11"/>
      <c r="G12" s="11"/>
      <c r="H12" s="11"/>
      <c r="I12" s="11"/>
      <c r="J12" s="11"/>
      <c r="K12" s="11"/>
      <c r="L12" s="11"/>
      <c r="M12" s="11"/>
      <c r="N12" s="11"/>
      <c r="O12" s="11"/>
      <c r="P12" s="11"/>
      <c r="Q12" s="11"/>
      <c r="R12" s="11"/>
      <c r="S12" s="11"/>
      <c r="T12" s="11"/>
      <c r="U12" s="11"/>
      <c r="V12" s="11"/>
      <c r="W12" s="11"/>
      <c r="X12" s="11"/>
      <c r="Y12" s="11"/>
    </row>
    <row r="13" spans="1:46" ht="9.9499999999999993" customHeight="1">
      <c r="A13" s="33"/>
      <c r="B13" s="143"/>
      <c r="C13" s="143"/>
      <c r="D13" s="143"/>
      <c r="E13" s="26"/>
      <c r="F13" s="11"/>
      <c r="G13" s="11"/>
      <c r="H13" s="11"/>
      <c r="I13" s="11"/>
      <c r="J13" s="11"/>
      <c r="K13" s="11"/>
      <c r="L13" s="11"/>
      <c r="M13" s="11"/>
      <c r="N13" s="11"/>
      <c r="O13" s="11"/>
      <c r="P13" s="11"/>
      <c r="Q13" s="11"/>
      <c r="R13" s="11"/>
      <c r="S13" s="11"/>
      <c r="T13" s="11"/>
      <c r="U13" s="11"/>
      <c r="V13" s="11"/>
      <c r="W13" s="11"/>
      <c r="X13" s="11"/>
      <c r="Y13" s="11"/>
    </row>
    <row r="14" spans="1:46" ht="20.100000000000001" customHeight="1">
      <c r="A14" s="762" t="str">
        <f>IF('Names of Bidder'!D9="Sole Bidder", "This Attachment is Not Applicable", "")</f>
        <v>This Attachment is Not Applicable</v>
      </c>
      <c r="B14" s="762"/>
      <c r="C14" s="762"/>
      <c r="D14" s="762"/>
      <c r="E14" s="762"/>
      <c r="F14" s="11"/>
      <c r="G14" s="11"/>
      <c r="H14" s="11"/>
      <c r="I14" s="11"/>
      <c r="J14" s="11"/>
      <c r="K14" s="11"/>
      <c r="L14" s="11"/>
      <c r="M14" s="11"/>
      <c r="N14" s="11"/>
      <c r="O14" s="11"/>
      <c r="P14" s="11"/>
      <c r="Q14" s="11"/>
      <c r="R14" s="11"/>
      <c r="S14" s="11"/>
      <c r="T14" s="11"/>
      <c r="U14" s="11"/>
      <c r="V14" s="11"/>
      <c r="W14" s="11"/>
      <c r="X14" s="11"/>
      <c r="Y14" s="11"/>
    </row>
    <row r="15" spans="1:46" ht="20.100000000000001" customHeight="1">
      <c r="A15" s="34" t="s">
        <v>175</v>
      </c>
      <c r="B15" s="143"/>
      <c r="C15" s="143"/>
      <c r="D15" s="143"/>
      <c r="E15" s="11"/>
      <c r="F15" s="11"/>
      <c r="G15" s="11"/>
      <c r="H15" s="11"/>
      <c r="I15" s="11"/>
      <c r="J15" s="11"/>
      <c r="K15" s="11"/>
      <c r="L15" s="11"/>
      <c r="M15" s="11"/>
      <c r="N15" s="11"/>
      <c r="O15" s="11"/>
      <c r="P15" s="11"/>
      <c r="Q15" s="11"/>
      <c r="R15" s="11"/>
      <c r="S15" s="11"/>
      <c r="T15" s="11"/>
      <c r="U15" s="11"/>
      <c r="V15" s="11"/>
      <c r="W15" s="11"/>
      <c r="X15" s="11"/>
      <c r="Y15" s="11"/>
    </row>
    <row r="16" spans="1:46" ht="20.100000000000001" customHeight="1">
      <c r="A16" s="34"/>
      <c r="B16" s="763" t="str">
        <f>IF(Z2=1,"Other Partner",IF(Z2="2 or More","Other Partner-1",""))</f>
        <v/>
      </c>
      <c r="C16" s="763"/>
      <c r="D16" s="763"/>
      <c r="E16" s="160" t="str">
        <f>IF(Z2="2 or More", "Other Partner-2", "")</f>
        <v/>
      </c>
      <c r="F16" s="11"/>
      <c r="G16" s="11"/>
      <c r="H16" s="11"/>
      <c r="I16" s="11"/>
      <c r="J16" s="11"/>
      <c r="K16" s="11"/>
      <c r="L16" s="11"/>
      <c r="M16" s="11"/>
      <c r="N16" s="11"/>
      <c r="O16" s="11"/>
      <c r="P16" s="11"/>
      <c r="Q16" s="11"/>
      <c r="R16" s="11"/>
      <c r="S16" s="11"/>
      <c r="T16" s="11"/>
      <c r="U16" s="11"/>
      <c r="V16" s="11"/>
      <c r="W16" s="11"/>
      <c r="X16" s="11"/>
      <c r="Y16" s="11"/>
    </row>
    <row r="17" spans="1:28" ht="20.100000000000001" customHeight="1">
      <c r="A17" s="12" t="s">
        <v>356</v>
      </c>
      <c r="B17" s="761" t="str">
        <f>IF('Names of Bidder'!D18=0, "", 'Names of Bidder'!D18)</f>
        <v/>
      </c>
      <c r="C17" s="761"/>
      <c r="D17" s="761"/>
      <c r="E17" s="273" t="str">
        <f>IF($Z$2="2 or More", IF('Names of Bidder'!D23=0, "", 'Names of Bidder'!D23), "")</f>
        <v/>
      </c>
      <c r="F17" s="11"/>
      <c r="G17" s="11"/>
      <c r="H17" s="11"/>
      <c r="I17" s="11"/>
      <c r="J17" s="11"/>
      <c r="K17" s="11"/>
      <c r="L17" s="11"/>
      <c r="M17" s="11"/>
      <c r="N17" s="11"/>
      <c r="O17" s="11"/>
      <c r="P17" s="11"/>
      <c r="Q17" s="11"/>
      <c r="R17" s="11"/>
      <c r="S17" s="11"/>
      <c r="T17" s="11"/>
      <c r="U17" s="11"/>
      <c r="V17" s="11"/>
      <c r="W17" s="11"/>
      <c r="X17" s="11"/>
      <c r="Y17" s="11"/>
    </row>
    <row r="18" spans="1:28" ht="20.100000000000001" customHeight="1">
      <c r="A18" s="12" t="s">
        <v>358</v>
      </c>
      <c r="B18" s="761" t="str">
        <f>IF('Names of Bidder'!D19=0, "", 'Names of Bidder'!D19)</f>
        <v/>
      </c>
      <c r="C18" s="761"/>
      <c r="D18" s="761"/>
      <c r="E18" s="273" t="str">
        <f>IF($Z$2="2 or More", IF('Names of Bidder'!D24=0, "", 'Names of Bidder'!D24), "")</f>
        <v/>
      </c>
      <c r="F18" s="11"/>
      <c r="G18" s="11"/>
      <c r="H18" s="11"/>
      <c r="I18" s="11"/>
      <c r="J18" s="11"/>
      <c r="K18" s="11"/>
      <c r="L18" s="11"/>
      <c r="M18" s="11"/>
      <c r="N18" s="11"/>
      <c r="O18" s="11"/>
      <c r="P18" s="11"/>
      <c r="Q18" s="11"/>
      <c r="R18" s="11"/>
      <c r="S18" s="11"/>
      <c r="T18" s="11"/>
      <c r="U18" s="11"/>
      <c r="V18" s="11"/>
      <c r="W18" s="11"/>
      <c r="X18" s="11"/>
      <c r="Y18" s="11"/>
    </row>
    <row r="19" spans="1:28" ht="20.100000000000001" customHeight="1">
      <c r="A19" s="33"/>
      <c r="B19" s="761" t="str">
        <f>IF('Names of Bidder'!D20=0, "", 'Names of Bidder'!D20)</f>
        <v/>
      </c>
      <c r="C19" s="761"/>
      <c r="D19" s="761"/>
      <c r="E19" s="273" t="str">
        <f>IF($Z$2="2 or More", IF('Names of Bidder'!D25=0, "", 'Names of Bidder'!D25), "")</f>
        <v/>
      </c>
      <c r="AA19" s="11"/>
    </row>
    <row r="20" spans="1:28" ht="20.100000000000001" customHeight="1">
      <c r="A20" s="33"/>
      <c r="B20" s="761" t="str">
        <f>IF('Names of Bidder'!D21=0, "", 'Names of Bidder'!D21)</f>
        <v/>
      </c>
      <c r="C20" s="761"/>
      <c r="D20" s="761"/>
      <c r="E20" s="273" t="str">
        <f>IF($Z$2="2 or More", IF('Names of Bidder'!D26=0, "", 'Names of Bidder'!D26), "")</f>
        <v/>
      </c>
      <c r="AA20" s="11"/>
    </row>
    <row r="21" spans="1:28" ht="20.100000000000001" customHeight="1">
      <c r="A21" s="30" t="s">
        <v>350</v>
      </c>
    </row>
    <row r="22" spans="1:28" ht="84" customHeight="1">
      <c r="A22" s="760" t="s">
        <v>351</v>
      </c>
      <c r="B22" s="760"/>
      <c r="C22" s="760"/>
      <c r="D22" s="760"/>
      <c r="E22" s="760"/>
      <c r="F22" s="33"/>
      <c r="G22" s="33"/>
      <c r="H22" s="33"/>
      <c r="I22" s="33"/>
      <c r="J22" s="33"/>
      <c r="K22" s="33"/>
      <c r="L22" s="33"/>
      <c r="M22" s="33"/>
      <c r="N22" s="33"/>
      <c r="O22" s="33"/>
      <c r="P22" s="33"/>
      <c r="Q22" s="33"/>
      <c r="R22" s="33"/>
      <c r="S22" s="33"/>
      <c r="T22" s="33"/>
      <c r="U22" s="33"/>
      <c r="V22" s="33"/>
      <c r="W22" s="33"/>
      <c r="X22" s="33"/>
      <c r="Y22" s="33"/>
      <c r="Z22" s="175"/>
      <c r="AA22" s="35"/>
      <c r="AB22" s="35"/>
    </row>
    <row r="23" spans="1:28" ht="33" customHeight="1">
      <c r="D23" s="38"/>
    </row>
    <row r="24" spans="1:28" ht="33" customHeight="1">
      <c r="A24" s="37" t="s">
        <v>6</v>
      </c>
      <c r="B24" s="77" t="str">
        <f>IF('Names of Bidder'!D35=0, "", 'Names of Bidder'!D35)</f>
        <v/>
      </c>
      <c r="C24" s="34"/>
      <c r="D24" s="38" t="s">
        <v>4</v>
      </c>
      <c r="E24" s="272" t="str">
        <f>IF('Names of Bidder'!D32=0, "", 'Names of Bidder'!D32)</f>
        <v/>
      </c>
      <c r="F24" s="34"/>
      <c r="G24" s="34"/>
      <c r="H24" s="34"/>
      <c r="I24" s="34"/>
      <c r="J24" s="34"/>
      <c r="K24" s="34"/>
      <c r="L24" s="34"/>
      <c r="M24" s="34"/>
      <c r="N24" s="34"/>
      <c r="O24" s="34"/>
      <c r="P24" s="34"/>
      <c r="Q24" s="34"/>
      <c r="R24" s="34"/>
      <c r="S24" s="34"/>
      <c r="T24" s="34"/>
      <c r="U24" s="34"/>
      <c r="V24" s="34"/>
      <c r="W24" s="34"/>
      <c r="X24" s="34"/>
      <c r="Y24" s="34"/>
      <c r="AA24" s="25">
        <f>Basic!B4</f>
        <v>0</v>
      </c>
    </row>
    <row r="25" spans="1:28" ht="33" customHeight="1">
      <c r="A25" s="37" t="s">
        <v>7</v>
      </c>
      <c r="B25" s="272" t="str">
        <f>IF('Names of Bidder'!D36=0, "", 'Names of Bidder'!D36)</f>
        <v/>
      </c>
      <c r="C25" s="34"/>
      <c r="D25" s="38" t="s">
        <v>5</v>
      </c>
      <c r="E25" s="272" t="str">
        <f>IF('Names of Bidder'!D33=0, "", 'Names of Bidder'!D33)</f>
        <v/>
      </c>
      <c r="F25" s="132"/>
      <c r="G25" s="132"/>
      <c r="H25" s="132"/>
      <c r="I25" s="132"/>
      <c r="J25" s="132"/>
      <c r="K25" s="132"/>
      <c r="L25" s="132"/>
      <c r="M25" s="132"/>
      <c r="N25" s="132"/>
      <c r="O25" s="132"/>
      <c r="P25" s="132"/>
      <c r="Q25" s="132"/>
      <c r="R25" s="132"/>
      <c r="S25" s="132"/>
      <c r="T25" s="132"/>
      <c r="U25" s="132"/>
      <c r="V25" s="132"/>
      <c r="W25" s="132"/>
      <c r="X25" s="132"/>
      <c r="Y25" s="132"/>
      <c r="AA25" s="25">
        <f>Basic!B5</f>
        <v>36</v>
      </c>
    </row>
    <row r="26" spans="1:28" ht="33" customHeight="1">
      <c r="C26" s="34"/>
      <c r="D26" s="38"/>
      <c r="F26" s="132"/>
      <c r="G26" s="132"/>
      <c r="H26" s="132"/>
      <c r="I26" s="132"/>
      <c r="J26" s="132"/>
      <c r="K26" s="132"/>
      <c r="L26" s="132"/>
      <c r="M26" s="132"/>
      <c r="N26" s="132"/>
      <c r="O26" s="132"/>
      <c r="P26" s="132"/>
      <c r="Q26" s="132"/>
      <c r="R26" s="132"/>
      <c r="S26" s="132"/>
      <c r="T26" s="132"/>
      <c r="U26" s="132"/>
      <c r="V26" s="132"/>
      <c r="W26" s="132"/>
      <c r="X26" s="132"/>
      <c r="Y26" s="132"/>
    </row>
    <row r="27" spans="1:28" ht="33" customHeight="1">
      <c r="A27" s="34"/>
      <c r="C27" s="34"/>
      <c r="E27" s="34"/>
      <c r="F27" s="34"/>
      <c r="G27" s="34"/>
      <c r="H27" s="34"/>
      <c r="I27" s="34"/>
      <c r="J27" s="34"/>
      <c r="K27" s="34"/>
      <c r="L27" s="34"/>
      <c r="M27" s="34"/>
      <c r="N27" s="34"/>
      <c r="O27" s="34"/>
      <c r="P27" s="34"/>
      <c r="Q27" s="34"/>
      <c r="R27" s="34"/>
      <c r="S27" s="34"/>
      <c r="T27" s="34"/>
      <c r="U27" s="34"/>
      <c r="V27" s="34"/>
      <c r="W27" s="34"/>
      <c r="X27" s="34"/>
      <c r="Y27" s="34"/>
    </row>
    <row r="28" spans="1:28" ht="20.100000000000001" customHeight="1"/>
    <row r="29" spans="1:28" ht="20.100000000000001" customHeight="1">
      <c r="A29" s="39"/>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algorithmName="SHA-512" hashValue="HKMYaOzkAxpIO0l9hCLvmbBFkFY41VfT6bsJFH6qdUD+PON5rk4icS4vKkhc5MnqakneNtSBcVw2rIggEr7oQw==" saltValue="gEYY+CxlTQX4EcqaxX6CJg==" spinCount="100000" sheet="1" formatColumns="0" formatRows="0" selectLockedCells="1"/>
  <customSheetViews>
    <customSheetView guid="{7518E083-431A-45D0-A3DD-DF0866826B90}" showPageBreaks="1" showGridLines="0" printArea="1" hiddenColumns="1" view="pageBreakPreview">
      <selection activeCell="A5" sqref="A5:E5"/>
      <pageMargins left="0.75" right="0.63" top="0.57999999999999996" bottom="0.6" header="0.34" footer="0.35"/>
      <pageSetup scale="97" orientation="portrait" r:id="rId1"/>
      <headerFooter alignWithMargins="0">
        <oddFooter>&amp;R&amp;"Book Antiqua,Bold"&amp;8 Page &amp;P of &amp;N</oddFooter>
      </headerFooter>
    </customSheetView>
    <customSheetView guid="{CD28740F-9825-447C-B887-B18F0232D126}" showPageBreaks="1" showGridLines="0" printArea="1" hiddenColumns="1" view="pageBreakPreview">
      <selection activeCell="A5" sqref="A5:E5"/>
      <pageMargins left="0.75" right="0.63" top="0.57999999999999996" bottom="0.6" header="0.34" footer="0.35"/>
      <pageSetup scale="97" orientation="portrait" r:id="rId2"/>
      <headerFooter alignWithMargins="0">
        <oddFooter>&amp;R&amp;"Book Antiqua,Bold"&amp;8 Page &amp;P of &amp;N</oddFooter>
      </headerFooter>
    </customSheetView>
    <customSheetView guid="{012A8702-091E-4FD1-8E26-12B65B8B3B8C}" showPageBreaks="1" showGridLines="0" printArea="1" hiddenColumns="1" view="pageBreakPreview" topLeftCell="A7">
      <selection activeCell="E2" sqref="E2"/>
      <pageMargins left="0.75" right="0.63" top="0.57999999999999996" bottom="0.6" header="0.34" footer="0.35"/>
      <pageSetup scale="97" orientation="portrait" r:id="rId3"/>
      <headerFooter alignWithMargins="0">
        <oddFooter>&amp;R&amp;"Book Antiqua,Bold"&amp;8 Page &amp;P of &amp;N</oddFooter>
      </headerFooter>
    </customSheetView>
    <customSheetView guid="{0D490C87-B003-4943-9825-ACE0B8E7CC06}" showPageBreaks="1" showGridLines="0" printArea="1" hiddenColumns="1" view="pageBreakPreview" topLeftCell="A7">
      <selection activeCell="E2" sqref="E2"/>
      <pageMargins left="0.75" right="0.63" top="0.57999999999999996" bottom="0.6" header="0.34" footer="0.35"/>
      <pageSetup scale="97" orientation="portrait" r:id="rId4"/>
      <headerFooter alignWithMargins="0">
        <oddFooter>&amp;R&amp;"Book Antiqua,Bold"&amp;8 Page &amp;P of &amp;N</oddFooter>
      </headerFooter>
    </customSheetView>
    <customSheetView guid="{4D67A8FB-66CE-4EFD-8932-C754BE25ED43}" showPageBreaks="1" showGridLines="0" printArea="1" hiddenColumns="1" view="pageBreakPreview">
      <selection activeCell="E2" sqref="E2"/>
      <pageMargins left="0.75" right="0.63" top="0.57999999999999996" bottom="0.6" header="0.34" footer="0.35"/>
      <pageSetup scale="97" orientation="portrait" r:id="rId5"/>
      <headerFooter alignWithMargins="0">
        <oddFooter>&amp;R&amp;"Book Antiqua,Bold"&amp;8 Page &amp;P of &amp;N</oddFooter>
      </headerFooter>
    </customSheetView>
    <customSheetView guid="{B07CB001-8FAF-40AD-8AD5-A65A64B33B35}" showPageBreaks="1" showGridLines="0" printArea="1" hiddenColumns="1" view="pageBreakPreview">
      <selection activeCell="L21" sqref="L21"/>
      <pageMargins left="0.75" right="0.63" top="0.57999999999999996" bottom="0.6" header="0.34" footer="0.35"/>
      <pageSetup scale="97" orientation="portrait" r:id="rId6"/>
      <headerFooter alignWithMargins="0">
        <oddFooter>&amp;R&amp;"Book Antiqua,Bold"&amp;8 Page &amp;P of &amp;N</oddFooter>
      </headerFooter>
    </customSheetView>
    <customSheetView guid="{8CF338B0-8CA3-4AF4-816D-CB7A6D8E33BC}" showPageBreaks="1" showGridLines="0" printArea="1" hiddenColumns="1" view="pageBreakPreview" topLeftCell="A19">
      <selection activeCell="B18" sqref="B18:D18"/>
      <pageMargins left="0.75" right="0.63" top="0.57999999999999996" bottom="0.6" header="0.34" footer="0.35"/>
      <pageSetup scale="97" orientation="portrait" r:id="rId7"/>
      <headerFooter alignWithMargins="0">
        <oddFooter>&amp;R&amp;"Book Antiqua,Bold"&amp;8 Page &amp;P of &amp;N</oddFooter>
      </headerFooter>
    </customSheetView>
    <customSheetView guid="{D05C69EC-C4A6-4AED-AFBA-A3044FD4B3FB}" showPageBreaks="1" showGridLines="0" printArea="1" hiddenColumns="1" view="pageBreakPreview" topLeftCell="A10">
      <selection activeCell="A3" sqref="A3:E3"/>
      <pageMargins left="0.75" right="0.63" top="0.57999999999999996" bottom="0.6" header="0.34" footer="0.35"/>
      <pageSetup scale="97" orientation="portrait" r:id="rId8"/>
      <headerFooter alignWithMargins="0">
        <oddFooter>&amp;R&amp;"Book Antiqua,Bold"&amp;8 Page &amp;P of &amp;N</oddFooter>
      </headerFooter>
    </customSheetView>
    <customSheetView guid="{BE615921-12B2-47E1-81BB-292B559B4C46}" showPageBreaks="1" showGridLines="0" printArea="1" hiddenColumns="1" view="pageBreakPreview" topLeftCell="A7">
      <selection activeCell="L13" sqref="L13"/>
      <pageMargins left="0.75" right="0.63" top="0.57999999999999996" bottom="0.6" header="0.34" footer="0.35"/>
      <pageSetup scale="97" orientation="portrait" r:id="rId9"/>
      <headerFooter alignWithMargins="0">
        <oddFooter>&amp;R&amp;"Book Antiqua,Bold"&amp;8 Page &amp;P of &amp;N</oddFooter>
      </headerFooter>
    </customSheetView>
    <customSheetView guid="{13A93EBF-985A-49FD-9FE0-DC75D238EC8C}" showPageBreaks="1" showGridLines="0" printArea="1" view="pageBreakPreview">
      <selection activeCell="A22" sqref="A22:E22"/>
      <pageMargins left="0.75" right="0.63" top="0.57999999999999996" bottom="0.6" header="0.34" footer="0.35"/>
      <pageSetup scale="97" orientation="portrait" r:id="rId10"/>
      <headerFooter alignWithMargins="0">
        <oddFooter>&amp;R&amp;"Book Antiqua,Bold"&amp;8 Page &amp;P of &amp;N</oddFooter>
      </headerFooter>
    </customSheetView>
    <customSheetView guid="{1E2D7167-D6B7-4690-9A83-BF768C4223A4}" showPageBreaks="1" showGridLines="0" printArea="1" view="pageBreakPreview" topLeftCell="A6">
      <selection activeCell="B75" sqref="B75:C75"/>
      <pageMargins left="0.75" right="0.63" top="0.57999999999999996" bottom="0.6" header="0.34" footer="0.35"/>
      <pageSetup scale="97" orientation="portrait" r:id="rId11"/>
      <headerFooter alignWithMargins="0">
        <oddFooter>&amp;R&amp;"Book Antiqua,Bold"&amp;8 Page &amp;P of &amp;N</oddFooter>
      </headerFooter>
    </customSheetView>
    <customSheetView guid="{7A88FC7A-7690-48AB-B789-172043AFADC8}" showPageBreaks="1" showGridLines="0" printArea="1" view="pageBreakPreview">
      <selection activeCell="B75" sqref="B75:C75"/>
      <pageMargins left="0.75" right="0.63" top="0.57999999999999996" bottom="0.6" header="0.34" footer="0.35"/>
      <pageSetup scale="97" orientation="portrait" r:id="rId12"/>
      <headerFooter alignWithMargins="0">
        <oddFooter>&amp;R&amp;"Book Antiqua,Bold"&amp;8 Page &amp;P of &amp;N</oddFooter>
      </headerFooter>
    </customSheetView>
    <customSheetView guid="{CB7CD015-9A92-451A-BEF4-2BC98E3768DD}" showPageBreaks="1" showGridLines="0" printArea="1" view="pageBreakPreview" topLeftCell="A4">
      <selection activeCell="G9" sqref="G9"/>
      <pageMargins left="0.75" right="0.63" top="0.57999999999999996" bottom="0.6" header="0.34" footer="0.35"/>
      <pageSetup scale="97" orientation="portrait" r:id="rId13"/>
      <headerFooter alignWithMargins="0">
        <oddFooter>&amp;R&amp;"Book Antiqua,Bold"&amp;8 Page &amp;P of &amp;N</oddFooter>
      </headerFooter>
    </customSheetView>
    <customSheetView guid="{44C1C443-3199-4288-884A-D16AF7B2CD69}" showPageBreaks="1" showGridLines="0" printArea="1" view="pageBreakPreview">
      <selection activeCell="G9" sqref="G9"/>
      <pageMargins left="0.75" right="0.63" top="0.57999999999999996" bottom="0.6" header="0.34" footer="0.35"/>
      <pageSetup scale="97" orientation="portrait" r:id="rId14"/>
      <headerFooter alignWithMargins="0">
        <oddFooter>&amp;R&amp;"Book Antiqua,Bold"&amp;8 Page &amp;P of &amp;N</oddFooter>
      </headerFooter>
    </customSheetView>
    <customSheetView guid="{82E8A0F5-0020-4355-95CF-28601763A783}" showPageBreaks="1" showGridLines="0" printArea="1" view="pageBreakPreview">
      <selection activeCell="G9" sqref="G9"/>
      <pageMargins left="0.75" right="0.63" top="0.57999999999999996" bottom="0.6" header="0.34" footer="0.35"/>
      <pageSetup scale="97"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6"/>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21"/>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6"/>
      <headerFooter alignWithMargins="0">
        <oddFooter>&amp;R&amp;"Book Antiqua,Bold"&amp;8 Page &amp;P of &amp;N</oddFooter>
      </headerFooter>
    </customSheetView>
    <customSheetView guid="{82C64B11-1F50-45B5-B7BB-9F1DC733C833}" showPageBreaks="1" showGridLines="0" printArea="1" view="pageBreakPreview" topLeftCell="A19">
      <selection activeCell="B75" sqref="B75:C75"/>
      <pageMargins left="0.75" right="0.63" top="0.57999999999999996" bottom="0.6" header="0.34" footer="0.35"/>
      <pageSetup scale="97" orientation="portrait" r:id="rId27"/>
      <headerFooter alignWithMargins="0">
        <oddFooter>&amp;R&amp;"Book Antiqua,Bold"&amp;8 Page &amp;P of &amp;N</oddFooter>
      </headerFooter>
    </customSheetView>
    <customSheetView guid="{CFBF18EC-8277-4311-991B-395AF21BB33B}" showPageBreaks="1" showGridLines="0" printArea="1" view="pageBreakPreview" topLeftCell="A6">
      <selection activeCell="B75" sqref="B75:C75"/>
      <pageMargins left="0.75" right="0.63" top="0.57999999999999996" bottom="0.6" header="0.34" footer="0.35"/>
      <pageSetup scale="97" orientation="portrait" r:id="rId28"/>
      <headerFooter alignWithMargins="0">
        <oddFooter>&amp;R&amp;"Book Antiqua,Bold"&amp;8 Page &amp;P of &amp;N</oddFooter>
      </headerFooter>
    </customSheetView>
    <customSheetView guid="{AA750348-930C-43DE-ADD0-8D60980F5013}" showPageBreaks="1" showGridLines="0" printArea="1" view="pageBreakPreview" topLeftCell="A6">
      <selection activeCell="B75" sqref="B75:C75"/>
      <pageMargins left="0.75" right="0.63" top="0.57999999999999996" bottom="0.6" header="0.34" footer="0.35"/>
      <pageSetup scale="97" orientation="portrait" r:id="rId29"/>
      <headerFooter alignWithMargins="0">
        <oddFooter>&amp;R&amp;"Book Antiqua,Bold"&amp;8 Page &amp;P of &amp;N</oddFooter>
      </headerFooter>
    </customSheetView>
    <customSheetView guid="{14C32814-5A59-4863-9FB1-822FBB75D7D1}" showPageBreaks="1" showGridLines="0" printArea="1" view="pageBreakPreview">
      <selection activeCell="A22" sqref="A22:E22"/>
      <pageMargins left="0.75" right="0.63" top="0.57999999999999996" bottom="0.6" header="0.34" footer="0.35"/>
      <pageSetup scale="97" orientation="portrait" r:id="rId30"/>
      <headerFooter alignWithMargins="0">
        <oddFooter>&amp;R&amp;"Book Antiqua,Bold"&amp;8 Page &amp;P of &amp;N</oddFooter>
      </headerFooter>
    </customSheetView>
    <customSheetView guid="{1F125E51-1799-42D0-B41E-DC039BB17D59}" showPageBreaks="1" showGridLines="0" printArea="1" hiddenColumns="1" view="pageBreakPreview">
      <selection activeCell="B18" sqref="B18:D18"/>
      <pageMargins left="0.75" right="0.63" top="0.57999999999999996" bottom="0.6" header="0.34" footer="0.35"/>
      <pageSetup scale="97" orientation="portrait" r:id="rId31"/>
      <headerFooter alignWithMargins="0">
        <oddFooter>&amp;R&amp;"Book Antiqua,Bold"&amp;8 Page &amp;P of &amp;N</oddFooter>
      </headerFooter>
    </customSheetView>
    <customSheetView guid="{77353208-2D17-4D2E-ADE3-4F168F350B73}" showPageBreaks="1" showGridLines="0" printArea="1" hiddenColumns="1" view="pageBreakPreview">
      <selection activeCell="L21" sqref="L21"/>
      <pageMargins left="0.75" right="0.63" top="0.57999999999999996" bottom="0.6" header="0.34" footer="0.35"/>
      <pageSetup scale="97" orientation="portrait" r:id="rId32"/>
      <headerFooter alignWithMargins="0">
        <oddFooter>&amp;R&amp;"Book Antiqua,Bold"&amp;8 Page &amp;P of &amp;N</oddFooter>
      </headerFooter>
    </customSheetView>
    <customSheetView guid="{010B040B-83D1-42E5-9354-A9BE9113BDAC}" showPageBreaks="1" showGridLines="0" printArea="1" hiddenColumns="1" view="pageBreakPreview">
      <selection activeCell="E2" sqref="E2"/>
      <pageMargins left="0.75" right="0.63" top="0.57999999999999996" bottom="0.6" header="0.34" footer="0.35"/>
      <pageSetup scale="97" orientation="portrait" r:id="rId33"/>
      <headerFooter alignWithMargins="0">
        <oddFooter>&amp;R&amp;"Book Antiqua,Bold"&amp;8 Page &amp;P of &amp;N</oddFooter>
      </headerFooter>
    </customSheetView>
    <customSheetView guid="{FC200EB0-6614-47DB-96CE-7610471486D9}" showPageBreaks="1" showGridLines="0" printArea="1" hiddenColumns="1" view="pageBreakPreview">
      <selection activeCell="E2" sqref="E2"/>
      <pageMargins left="0.75" right="0.63" top="0.57999999999999996" bottom="0.6" header="0.34" footer="0.35"/>
      <pageSetup scale="97" orientation="portrait" r:id="rId34"/>
      <headerFooter alignWithMargins="0">
        <oddFooter>&amp;R&amp;"Book Antiqua,Bold"&amp;8 Page &amp;P of &amp;N</oddFooter>
      </headerFooter>
    </customSheetView>
    <customSheetView guid="{35C772BD-8F05-4A18-BEC8-6AF744E22539}" showPageBreaks="1" showGridLines="0" printArea="1" hiddenColumns="1" view="pageBreakPreview" topLeftCell="A19">
      <selection activeCell="E2" sqref="E2"/>
      <pageMargins left="0.75" right="0.63" top="0.57999999999999996" bottom="0.6" header="0.34" footer="0.35"/>
      <pageSetup scale="97" orientation="portrait" r:id="rId35"/>
      <headerFooter alignWithMargins="0">
        <oddFooter>&amp;R&amp;"Book Antiqua,Bold"&amp;8 Page &amp;P of &amp;N</oddFooter>
      </headerFooter>
    </customSheetView>
    <customSheetView guid="{FADCBE67-C557-4BB1-9129-D4D2EFCC4742}" showPageBreaks="1" showGridLines="0" printArea="1" hiddenColumns="1" view="pageBreakPreview">
      <selection activeCell="A5" sqref="A5:E5"/>
      <pageMargins left="0.75" right="0.63" top="0.57999999999999996" bottom="0.6" header="0.34" footer="0.35"/>
      <pageSetup scale="97" orientation="portrait" r:id="rId36"/>
      <headerFooter alignWithMargins="0">
        <oddFooter>&amp;R&amp;"Book Antiqua,Bold"&amp;8 Page &amp;P of &amp;N</oddFooter>
      </headerFooter>
    </customSheetView>
  </customSheetViews>
  <mergeCells count="14">
    <mergeCell ref="A8:D8"/>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6" type="noConversion"/>
  <conditionalFormatting sqref="A15:A19 B15:E20">
    <cfRule type="expression" dxfId="49" priority="2" stopIfTrue="1">
      <formula>$Z$2=0</formula>
    </cfRule>
  </conditionalFormatting>
  <conditionalFormatting sqref="A22:E22">
    <cfRule type="expression" dxfId="48" priority="3" stopIfTrue="1">
      <formula>$Z$1="Sole Bidder"</formula>
    </cfRule>
  </conditionalFormatting>
  <conditionalFormatting sqref="A15:XFD20">
    <cfRule type="expression" dxfId="47" priority="1" stopIfTrue="1">
      <formula>$F$8=1</formula>
    </cfRule>
  </conditionalFormatting>
  <pageMargins left="0.75" right="0.63" top="0.57999999999999996" bottom="0.6" header="0.34" footer="0.35"/>
  <pageSetup scale="97" orientation="portrait" r:id="rId37"/>
  <headerFooter alignWithMargins="0">
    <oddFooter>&amp;R&amp;"Book Antiqua,Bold"&amp;8 Page &amp;P of &amp;N</oddFooter>
  </headerFooter>
  <drawing r:id="rId3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X340"/>
  <sheetViews>
    <sheetView showGridLines="0" showZeros="0" view="pageBreakPreview" zoomScaleNormal="100" zoomScaleSheetLayoutView="100" workbookViewId="0">
      <selection activeCell="A3" sqref="A3:I3"/>
    </sheetView>
  </sheetViews>
  <sheetFormatPr defaultColWidth="9.140625" defaultRowHeight="15.75"/>
  <cols>
    <col min="1" max="1" width="14.28515625" style="382" customWidth="1"/>
    <col min="2" max="2" width="13.85546875" style="382" customWidth="1"/>
    <col min="3" max="3" width="11.42578125" style="382" customWidth="1"/>
    <col min="4" max="4" width="12.85546875" style="382" customWidth="1"/>
    <col min="5" max="5" width="17" style="382" customWidth="1"/>
    <col min="6" max="6" width="16" style="382" customWidth="1"/>
    <col min="7" max="7" width="15.42578125" style="382" customWidth="1"/>
    <col min="8" max="8" width="16" style="382" customWidth="1"/>
    <col min="9" max="9" width="15.28515625" style="382" customWidth="1"/>
    <col min="10" max="10" width="11.85546875" style="382" customWidth="1"/>
    <col min="11" max="11" width="19.42578125" style="382" customWidth="1"/>
    <col min="12" max="12" width="16.42578125" style="382" customWidth="1"/>
    <col min="13" max="13" width="11.85546875" style="382" customWidth="1"/>
    <col min="14" max="14" width="10.42578125" style="382" customWidth="1"/>
    <col min="15" max="15" width="11.42578125" style="382" customWidth="1"/>
    <col min="16" max="16" width="10.7109375" style="382" customWidth="1"/>
    <col min="17" max="17" width="13.7109375" style="382" customWidth="1"/>
    <col min="18" max="20" width="9.140625" style="382"/>
    <col min="21" max="21" width="13.5703125" style="382" customWidth="1"/>
    <col min="22" max="16384" width="9.140625" style="382"/>
  </cols>
  <sheetData>
    <row r="1" spans="1:9" ht="24" customHeight="1">
      <c r="A1" s="379" t="str">
        <f>Basic!A3&amp;Basic!B3</f>
        <v>Specification No. :CC/NT/W-TW/DOM/A04/25/06315</v>
      </c>
      <c r="B1" s="380"/>
      <c r="C1" s="380"/>
      <c r="D1" s="380"/>
      <c r="E1" s="380"/>
      <c r="F1" s="380"/>
      <c r="G1" s="380"/>
      <c r="H1" s="380"/>
      <c r="I1" s="381" t="s">
        <v>584</v>
      </c>
    </row>
    <row r="2" spans="1:9" ht="15.75" customHeight="1"/>
    <row r="3" spans="1:9" ht="63" customHeight="1">
      <c r="A3" s="758" t="str">
        <f>Basic!B1</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758"/>
      <c r="G3" s="758"/>
      <c r="H3" s="758"/>
      <c r="I3" s="758"/>
    </row>
    <row r="5" spans="1:9" ht="21.75" customHeight="1">
      <c r="A5" s="764" t="s">
        <v>361</v>
      </c>
      <c r="B5" s="764"/>
      <c r="C5" s="764"/>
      <c r="D5" s="764"/>
      <c r="E5" s="764"/>
      <c r="F5" s="764"/>
      <c r="G5" s="764"/>
      <c r="H5" s="764"/>
      <c r="I5" s="764"/>
    </row>
    <row r="7" spans="1:9" ht="16.5">
      <c r="A7" s="383" t="s">
        <v>585</v>
      </c>
      <c r="F7" s="384" t="s">
        <v>355</v>
      </c>
      <c r="G7" s="385"/>
    </row>
    <row r="8" spans="1:9" ht="33.75" customHeight="1">
      <c r="A8" s="765" t="str">
        <f>'Attach 3(JV)'!A8</f>
        <v/>
      </c>
      <c r="B8" s="765"/>
      <c r="C8" s="765"/>
      <c r="D8" s="765"/>
      <c r="E8" s="765"/>
      <c r="F8" s="386" t="s">
        <v>357</v>
      </c>
      <c r="G8" s="387"/>
    </row>
    <row r="9" spans="1:9" ht="18" customHeight="1">
      <c r="A9" s="383" t="s">
        <v>586</v>
      </c>
      <c r="B9" s="766" t="str">
        <f>'Attach 3(JV)'!B9</f>
        <v/>
      </c>
      <c r="C9" s="766"/>
      <c r="D9" s="766"/>
      <c r="F9" s="386" t="s">
        <v>359</v>
      </c>
      <c r="G9" s="387"/>
    </row>
    <row r="10" spans="1:9" ht="18" customHeight="1">
      <c r="A10" s="383" t="s">
        <v>587</v>
      </c>
      <c r="B10" s="767" t="str">
        <f>'Attach 3(JV)'!B10</f>
        <v/>
      </c>
      <c r="C10" s="767"/>
      <c r="D10" s="767"/>
      <c r="F10" s="386" t="s">
        <v>183</v>
      </c>
      <c r="G10" s="387"/>
    </row>
    <row r="11" spans="1:9" ht="17.25" customHeight="1">
      <c r="B11" s="767" t="str">
        <f>'Attach 3(JV)'!B11</f>
        <v/>
      </c>
      <c r="C11" s="767"/>
      <c r="D11" s="767"/>
      <c r="F11" s="386" t="s">
        <v>360</v>
      </c>
      <c r="G11" s="387"/>
    </row>
    <row r="12" spans="1:9">
      <c r="B12" s="929" t="str">
        <f>'Attach 3(JV)'!B12</f>
        <v/>
      </c>
      <c r="C12" s="929"/>
      <c r="D12" s="929"/>
    </row>
    <row r="13" spans="1:9">
      <c r="A13" s="382" t="s">
        <v>350</v>
      </c>
    </row>
    <row r="15" spans="1:9" ht="27" customHeight="1">
      <c r="A15" s="780" t="s">
        <v>691</v>
      </c>
      <c r="B15" s="780"/>
      <c r="C15" s="780"/>
      <c r="D15" s="780"/>
      <c r="E15" s="780"/>
      <c r="F15" s="780"/>
      <c r="G15" s="780"/>
      <c r="H15" s="780"/>
      <c r="I15" s="780"/>
    </row>
    <row r="16" spans="1:9" ht="9.75" hidden="1" customHeight="1"/>
    <row r="17" spans="1:10" ht="36.75" hidden="1" customHeight="1">
      <c r="A17" s="781"/>
      <c r="B17" s="781"/>
      <c r="C17" s="781"/>
      <c r="D17" s="781"/>
      <c r="E17" s="781"/>
      <c r="F17" s="781"/>
      <c r="G17" s="781"/>
      <c r="H17" s="781"/>
      <c r="I17" s="782"/>
      <c r="J17" s="515">
        <f>+'Names of Bidder'!G9</f>
        <v>1</v>
      </c>
    </row>
    <row r="18" spans="1:10" ht="17.25" hidden="1" customHeight="1">
      <c r="A18" s="388"/>
      <c r="B18" s="783"/>
      <c r="C18" s="783"/>
      <c r="D18" s="783"/>
      <c r="E18" s="783"/>
      <c r="F18" s="783"/>
      <c r="G18" s="783"/>
      <c r="H18" s="783"/>
      <c r="I18" s="783"/>
    </row>
    <row r="19" spans="1:10" ht="25.5" hidden="1" customHeight="1">
      <c r="A19" s="783"/>
      <c r="B19" s="783"/>
      <c r="C19" s="783"/>
      <c r="D19" s="783"/>
      <c r="E19" s="783"/>
      <c r="F19" s="783"/>
      <c r="G19" s="783"/>
      <c r="H19" s="783"/>
      <c r="I19" s="783"/>
    </row>
    <row r="20" spans="1:10" ht="12.75" hidden="1" customHeight="1">
      <c r="A20" s="389"/>
      <c r="B20" s="389"/>
      <c r="C20" s="389"/>
      <c r="D20" s="389"/>
      <c r="E20" s="389"/>
      <c r="F20" s="389"/>
      <c r="G20" s="389"/>
      <c r="H20" s="389"/>
      <c r="I20" s="389"/>
    </row>
    <row r="21" spans="1:10" ht="26.25" hidden="1" customHeight="1">
      <c r="A21" s="779"/>
      <c r="B21" s="779"/>
      <c r="C21" s="779"/>
      <c r="D21" s="779"/>
      <c r="E21" s="779"/>
      <c r="F21" s="779"/>
      <c r="G21" s="779"/>
      <c r="H21" s="779"/>
      <c r="I21" s="779"/>
      <c r="J21" s="390"/>
    </row>
    <row r="22" spans="1:10" ht="26.25" hidden="1" customHeight="1">
      <c r="A22" s="391"/>
      <c r="B22" s="779"/>
      <c r="C22" s="779"/>
      <c r="D22" s="779"/>
      <c r="E22" s="779"/>
      <c r="F22" s="779"/>
      <c r="G22" s="779"/>
      <c r="H22" s="779"/>
      <c r="I22" s="779"/>
      <c r="J22" s="390"/>
    </row>
    <row r="23" spans="1:10" ht="26.25" hidden="1" customHeight="1">
      <c r="A23" s="392"/>
      <c r="B23" s="777"/>
      <c r="C23" s="777"/>
      <c r="D23" s="777"/>
      <c r="E23" s="777"/>
      <c r="F23" s="777"/>
      <c r="G23" s="777"/>
      <c r="H23" s="777"/>
      <c r="I23" s="777"/>
    </row>
    <row r="24" spans="1:10" ht="26.25" hidden="1" customHeight="1">
      <c r="A24" s="392"/>
      <c r="B24" s="777"/>
      <c r="C24" s="777"/>
      <c r="D24" s="777"/>
      <c r="E24" s="777"/>
      <c r="F24" s="777"/>
      <c r="G24" s="777"/>
      <c r="H24" s="777"/>
      <c r="I24" s="777"/>
    </row>
    <row r="25" spans="1:10" ht="41.25" hidden="1" customHeight="1">
      <c r="A25" s="392"/>
      <c r="B25" s="777"/>
      <c r="C25" s="777"/>
      <c r="D25" s="777"/>
      <c r="E25" s="777"/>
      <c r="F25" s="777"/>
      <c r="G25" s="777"/>
      <c r="H25" s="777"/>
      <c r="I25" s="777"/>
    </row>
    <row r="26" spans="1:10" ht="9.75" hidden="1" customHeight="1">
      <c r="A26" s="392"/>
      <c r="B26" s="390"/>
      <c r="C26" s="390"/>
      <c r="D26" s="390"/>
      <c r="E26" s="390"/>
      <c r="F26" s="390"/>
      <c r="G26" s="390"/>
      <c r="H26" s="390"/>
      <c r="I26" s="390"/>
      <c r="J26" s="390"/>
    </row>
    <row r="27" spans="1:10" ht="25.5" hidden="1" customHeight="1">
      <c r="A27" s="391"/>
      <c r="B27" s="778"/>
      <c r="C27" s="778"/>
      <c r="D27" s="778"/>
      <c r="E27" s="778"/>
      <c r="F27" s="778"/>
      <c r="G27" s="778"/>
      <c r="H27" s="778"/>
      <c r="I27" s="778"/>
      <c r="J27" s="390"/>
    </row>
    <row r="28" spans="1:10" ht="24.75" hidden="1" customHeight="1">
      <c r="A28" s="392"/>
      <c r="B28" s="779"/>
      <c r="C28" s="779"/>
      <c r="D28" s="779"/>
      <c r="E28" s="779"/>
      <c r="F28" s="779"/>
      <c r="G28" s="779"/>
      <c r="H28" s="779"/>
      <c r="I28" s="779"/>
      <c r="J28" s="390"/>
    </row>
    <row r="29" spans="1:10" ht="24.75" hidden="1" customHeight="1">
      <c r="A29" s="392"/>
      <c r="B29" s="779"/>
      <c r="C29" s="779"/>
      <c r="D29" s="779"/>
      <c r="E29" s="779"/>
      <c r="F29" s="779"/>
      <c r="G29" s="779"/>
      <c r="H29" s="779"/>
      <c r="I29" s="779"/>
      <c r="J29" s="390"/>
    </row>
    <row r="30" spans="1:10" ht="20.25" hidden="1" customHeight="1">
      <c r="A30" s="390"/>
      <c r="B30" s="930"/>
      <c r="C30" s="930"/>
      <c r="D30" s="930"/>
      <c r="E30" s="930"/>
      <c r="F30" s="930"/>
      <c r="G30" s="930"/>
      <c r="H30" s="930"/>
      <c r="I30" s="930"/>
      <c r="J30" s="390"/>
    </row>
    <row r="31" spans="1:10" ht="14.25" hidden="1" customHeight="1">
      <c r="A31" s="390"/>
      <c r="B31" s="480"/>
      <c r="C31" s="480"/>
      <c r="D31" s="480"/>
      <c r="E31" s="480"/>
      <c r="F31" s="480"/>
      <c r="G31" s="480"/>
      <c r="H31" s="480"/>
      <c r="I31" s="480"/>
      <c r="J31" s="390"/>
    </row>
    <row r="32" spans="1:10" s="395" customFormat="1" ht="24.75" hidden="1" customHeight="1">
      <c r="A32" s="393"/>
      <c r="B32" s="784"/>
      <c r="C32" s="784"/>
      <c r="D32" s="784"/>
      <c r="E32" s="784"/>
      <c r="F32" s="784"/>
      <c r="G32" s="784"/>
      <c r="H32" s="784"/>
      <c r="I32" s="784"/>
      <c r="J32" s="394"/>
    </row>
    <row r="33" spans="1:12" ht="24" hidden="1" customHeight="1">
      <c r="A33" s="390"/>
      <c r="B33" s="778"/>
      <c r="C33" s="778"/>
      <c r="D33" s="778"/>
      <c r="E33" s="778"/>
      <c r="F33" s="778"/>
      <c r="G33" s="778"/>
      <c r="H33" s="778"/>
      <c r="I33" s="778"/>
      <c r="J33" s="390"/>
    </row>
    <row r="34" spans="1:12" ht="54" hidden="1" customHeight="1">
      <c r="A34" s="390"/>
      <c r="B34" s="779"/>
      <c r="C34" s="779"/>
      <c r="D34" s="779"/>
      <c r="E34" s="779"/>
      <c r="F34" s="779"/>
      <c r="G34" s="779"/>
      <c r="H34" s="779"/>
      <c r="I34" s="779"/>
      <c r="J34" s="390"/>
    </row>
    <row r="35" spans="1:12" hidden="1"/>
    <row r="36" spans="1:12" ht="19.5" hidden="1" customHeight="1">
      <c r="A36" s="788"/>
      <c r="B36" s="790"/>
      <c r="C36" s="791"/>
      <c r="D36" s="790"/>
      <c r="E36" s="794"/>
      <c r="F36" s="790"/>
      <c r="G36" s="794"/>
      <c r="H36" s="790"/>
      <c r="I36" s="794"/>
      <c r="J36" s="390"/>
      <c r="K36" s="382">
        <f>J17</f>
        <v>1</v>
      </c>
      <c r="L36" s="382">
        <f>+'Names of Bidder'!D10</f>
        <v>1</v>
      </c>
    </row>
    <row r="37" spans="1:12" ht="20.25" hidden="1" customHeight="1">
      <c r="A37" s="789"/>
      <c r="B37" s="792"/>
      <c r="C37" s="793"/>
      <c r="D37" s="792"/>
      <c r="E37" s="795"/>
      <c r="F37" s="792"/>
      <c r="G37" s="795"/>
      <c r="H37" s="792"/>
      <c r="I37" s="795"/>
      <c r="J37" s="390"/>
    </row>
    <row r="38" spans="1:12" ht="30.75" hidden="1" customHeight="1">
      <c r="A38" s="396"/>
      <c r="B38" s="785"/>
      <c r="C38" s="785"/>
      <c r="D38" s="785"/>
      <c r="E38" s="785"/>
      <c r="F38" s="786"/>
      <c r="G38" s="787"/>
      <c r="H38" s="786"/>
      <c r="I38" s="787"/>
      <c r="J38" s="390"/>
    </row>
    <row r="39" spans="1:12" ht="15.75" hidden="1" customHeight="1">
      <c r="A39" s="796"/>
      <c r="B39" s="799"/>
      <c r="C39" s="800"/>
      <c r="D39" s="805"/>
      <c r="E39" s="806"/>
      <c r="F39" s="807"/>
      <c r="G39" s="808"/>
      <c r="H39" s="806"/>
      <c r="I39" s="806"/>
      <c r="J39" s="390"/>
    </row>
    <row r="40" spans="1:12" ht="15.75" hidden="1" customHeight="1">
      <c r="A40" s="797"/>
      <c r="B40" s="801"/>
      <c r="C40" s="802"/>
      <c r="D40" s="805"/>
      <c r="E40" s="806"/>
      <c r="F40" s="806"/>
      <c r="G40" s="806"/>
      <c r="H40" s="806"/>
      <c r="I40" s="806"/>
      <c r="J40" s="390"/>
    </row>
    <row r="41" spans="1:12" ht="25.5" hidden="1" customHeight="1">
      <c r="A41" s="798"/>
      <c r="B41" s="803"/>
      <c r="C41" s="804"/>
      <c r="D41" s="805"/>
      <c r="E41" s="806"/>
      <c r="F41" s="806"/>
      <c r="G41" s="806"/>
      <c r="H41" s="806"/>
      <c r="I41" s="806"/>
      <c r="J41" s="390"/>
    </row>
    <row r="42" spans="1:12" ht="18.75" hidden="1" customHeight="1">
      <c r="A42" s="396"/>
      <c r="B42" s="785"/>
      <c r="C42" s="785"/>
      <c r="D42" s="805"/>
      <c r="E42" s="806"/>
      <c r="F42" s="805"/>
      <c r="G42" s="806"/>
      <c r="H42" s="805"/>
      <c r="I42" s="806"/>
      <c r="J42" s="390"/>
    </row>
    <row r="43" spans="1:12" ht="20.25" hidden="1" customHeight="1">
      <c r="A43" s="396"/>
      <c r="B43" s="785"/>
      <c r="C43" s="785"/>
      <c r="D43" s="805"/>
      <c r="E43" s="806"/>
      <c r="F43" s="806"/>
      <c r="G43" s="806"/>
      <c r="H43" s="806"/>
      <c r="I43" s="806"/>
      <c r="J43" s="390"/>
    </row>
    <row r="44" spans="1:12" ht="19.5" hidden="1" customHeight="1">
      <c r="A44" s="397"/>
      <c r="B44" s="785"/>
      <c r="C44" s="785"/>
      <c r="D44" s="805"/>
      <c r="E44" s="806"/>
      <c r="F44" s="806"/>
      <c r="G44" s="806"/>
      <c r="H44" s="806"/>
      <c r="I44" s="806"/>
    </row>
    <row r="45" spans="1:12" ht="51.75" hidden="1" customHeight="1">
      <c r="A45" s="396"/>
      <c r="B45" s="785"/>
      <c r="C45" s="785"/>
      <c r="D45" s="805"/>
      <c r="E45" s="806"/>
      <c r="F45" s="806"/>
      <c r="G45" s="806"/>
      <c r="H45" s="806"/>
      <c r="I45" s="806"/>
      <c r="J45" s="390"/>
    </row>
    <row r="46" spans="1:12" ht="49.5" hidden="1" customHeight="1">
      <c r="A46" s="396"/>
      <c r="B46" s="785"/>
      <c r="C46" s="785"/>
      <c r="D46" s="805"/>
      <c r="E46" s="806"/>
      <c r="F46" s="806"/>
      <c r="G46" s="806"/>
      <c r="H46" s="806"/>
      <c r="I46" s="806"/>
      <c r="J46" s="390"/>
    </row>
    <row r="47" spans="1:12" ht="18" hidden="1" customHeight="1">
      <c r="A47" s="396"/>
      <c r="B47" s="785"/>
      <c r="C47" s="785"/>
      <c r="D47" s="805"/>
      <c r="E47" s="806"/>
      <c r="F47" s="806"/>
      <c r="G47" s="806"/>
      <c r="H47" s="806"/>
      <c r="I47" s="806"/>
      <c r="J47" s="390"/>
    </row>
    <row r="48" spans="1:12" ht="18" hidden="1" customHeight="1">
      <c r="A48" s="398"/>
      <c r="B48" s="399"/>
      <c r="C48" s="400"/>
      <c r="D48" s="805"/>
      <c r="E48" s="806"/>
      <c r="F48" s="806"/>
      <c r="G48" s="806"/>
      <c r="H48" s="806"/>
      <c r="I48" s="806"/>
      <c r="J48" s="390"/>
    </row>
    <row r="49" spans="1:24" ht="18" hidden="1" customHeight="1">
      <c r="A49" s="398"/>
      <c r="B49" s="399"/>
      <c r="C49" s="400"/>
      <c r="D49" s="805"/>
      <c r="E49" s="806"/>
      <c r="F49" s="806"/>
      <c r="G49" s="806"/>
      <c r="H49" s="806"/>
      <c r="I49" s="806"/>
      <c r="J49" s="390"/>
    </row>
    <row r="50" spans="1:24" ht="18" hidden="1" customHeight="1">
      <c r="A50" s="401"/>
      <c r="B50" s="399"/>
      <c r="C50" s="402"/>
      <c r="D50" s="809"/>
      <c r="E50" s="810"/>
      <c r="F50" s="810"/>
      <c r="G50" s="810"/>
      <c r="H50" s="810"/>
      <c r="I50" s="810"/>
    </row>
    <row r="51" spans="1:24" ht="35.25" hidden="1" customHeight="1">
      <c r="A51" s="390"/>
      <c r="B51" s="888"/>
      <c r="C51" s="888"/>
      <c r="D51" s="888"/>
      <c r="E51" s="888"/>
      <c r="F51" s="888"/>
      <c r="G51" s="888"/>
      <c r="H51" s="888"/>
      <c r="I51" s="888"/>
      <c r="J51" s="390"/>
    </row>
    <row r="52" spans="1:24" ht="13.5" hidden="1" customHeight="1">
      <c r="A52" s="390"/>
      <c r="B52" s="481"/>
      <c r="C52" s="481"/>
      <c r="D52" s="481"/>
      <c r="E52" s="481"/>
      <c r="F52" s="481"/>
      <c r="G52" s="481"/>
      <c r="H52" s="481"/>
      <c r="I52" s="481"/>
      <c r="J52" s="390"/>
    </row>
    <row r="53" spans="1:24" ht="20.25" hidden="1" customHeight="1">
      <c r="A53" s="403"/>
      <c r="B53" s="815"/>
      <c r="C53" s="815"/>
      <c r="D53" s="815"/>
      <c r="E53" s="815"/>
      <c r="F53" s="815"/>
      <c r="G53" s="815"/>
      <c r="H53" s="815"/>
      <c r="I53" s="815"/>
      <c r="J53" s="390"/>
    </row>
    <row r="54" spans="1:24" ht="9.75" hidden="1" customHeight="1">
      <c r="A54" s="390"/>
      <c r="B54" s="390"/>
      <c r="C54" s="390"/>
      <c r="D54" s="390"/>
      <c r="E54" s="390"/>
      <c r="F54" s="390"/>
      <c r="G54" s="390"/>
      <c r="H54" s="390"/>
      <c r="I54" s="390"/>
      <c r="J54" s="390"/>
    </row>
    <row r="55" spans="1:24" ht="26.25" hidden="1" customHeight="1">
      <c r="A55" s="404"/>
      <c r="B55" s="784"/>
      <c r="C55" s="784"/>
      <c r="D55" s="784"/>
      <c r="E55" s="784"/>
      <c r="F55" s="784"/>
      <c r="G55" s="784"/>
      <c r="H55" s="784"/>
      <c r="I55" s="784"/>
      <c r="J55" s="390"/>
    </row>
    <row r="56" spans="1:24" ht="202.5" hidden="1" customHeight="1">
      <c r="A56" s="405"/>
      <c r="B56" s="816"/>
      <c r="C56" s="816"/>
      <c r="D56" s="816"/>
      <c r="E56" s="816"/>
      <c r="F56" s="816"/>
      <c r="G56" s="816"/>
      <c r="H56" s="816"/>
      <c r="I56" s="816"/>
      <c r="J56" s="390"/>
    </row>
    <row r="57" spans="1:24" ht="56.25" hidden="1" customHeight="1">
      <c r="A57" s="406"/>
      <c r="B57" s="931"/>
      <c r="C57" s="932"/>
      <c r="D57" s="932"/>
      <c r="E57" s="932"/>
      <c r="F57" s="932"/>
      <c r="G57" s="932"/>
      <c r="H57" s="932"/>
      <c r="I57" s="933"/>
      <c r="J57" s="390"/>
    </row>
    <row r="58" spans="1:24" ht="27.75" hidden="1" customHeight="1">
      <c r="A58" s="406"/>
      <c r="B58" s="482"/>
      <c r="C58" s="483"/>
      <c r="D58" s="483"/>
      <c r="E58" s="483"/>
      <c r="F58" s="483"/>
      <c r="G58" s="483"/>
      <c r="H58" s="483"/>
      <c r="I58" s="484"/>
      <c r="J58" s="390"/>
    </row>
    <row r="59" spans="1:24" ht="18.75" hidden="1" customHeight="1">
      <c r="A59" s="817"/>
      <c r="B59" s="818"/>
      <c r="C59" s="818"/>
      <c r="D59" s="818"/>
      <c r="E59" s="818"/>
      <c r="F59" s="818"/>
      <c r="G59" s="818"/>
      <c r="H59" s="818"/>
      <c r="I59" s="819"/>
    </row>
    <row r="60" spans="1:24" ht="24.75" hidden="1" customHeight="1">
      <c r="B60" s="820"/>
      <c r="C60" s="821"/>
      <c r="D60" s="821"/>
      <c r="E60" s="821"/>
      <c r="F60" s="821"/>
      <c r="G60" s="821"/>
      <c r="H60" s="821"/>
      <c r="I60" s="822"/>
    </row>
    <row r="61" spans="1:24" ht="27" hidden="1" customHeight="1">
      <c r="A61" s="390"/>
      <c r="B61" s="823"/>
      <c r="C61" s="823"/>
      <c r="D61" s="823"/>
      <c r="E61" s="823"/>
      <c r="F61" s="823"/>
      <c r="G61" s="823"/>
      <c r="H61" s="823"/>
      <c r="I61" s="823"/>
      <c r="J61" s="390"/>
    </row>
    <row r="62" spans="1:24" ht="38.25" hidden="1" customHeight="1">
      <c r="A62" s="408"/>
      <c r="B62" s="824"/>
      <c r="C62" s="824"/>
      <c r="D62" s="824"/>
      <c r="E62" s="824"/>
      <c r="F62" s="811"/>
      <c r="G62" s="811"/>
      <c r="H62" s="811"/>
      <c r="I62" s="811"/>
      <c r="J62" s="409">
        <f>K36</f>
        <v>1</v>
      </c>
      <c r="K62" s="409" t="str">
        <f>'Attach 3(JV)'!B9</f>
        <v/>
      </c>
      <c r="L62" s="409"/>
      <c r="M62" s="409"/>
      <c r="N62" s="409"/>
      <c r="O62" s="409"/>
      <c r="P62" s="409"/>
      <c r="Q62" s="409"/>
      <c r="R62" s="409"/>
      <c r="S62" s="409"/>
      <c r="T62" s="409"/>
      <c r="U62" s="409"/>
      <c r="V62" s="409"/>
      <c r="W62" s="409"/>
      <c r="X62" s="409"/>
    </row>
    <row r="63" spans="1:24" ht="21.75" hidden="1" customHeight="1">
      <c r="A63" s="410"/>
      <c r="B63" s="812"/>
      <c r="C63" s="812"/>
      <c r="D63" s="812"/>
      <c r="E63" s="812"/>
      <c r="F63" s="813"/>
      <c r="G63" s="813"/>
      <c r="H63" s="813"/>
      <c r="I63" s="813"/>
      <c r="J63" s="409"/>
      <c r="K63" s="409" t="str">
        <f>'Attach 3(JV)'!B17</f>
        <v/>
      </c>
      <c r="L63" s="409"/>
      <c r="M63" s="409"/>
      <c r="N63" s="409"/>
      <c r="O63" s="409"/>
      <c r="P63" s="409"/>
      <c r="Q63" s="409"/>
      <c r="R63" s="409"/>
      <c r="S63" s="409"/>
      <c r="T63" s="409"/>
      <c r="U63" s="409"/>
      <c r="V63" s="409"/>
      <c r="W63" s="409"/>
      <c r="X63" s="409"/>
    </row>
    <row r="64" spans="1:24" ht="44.25" hidden="1" customHeight="1">
      <c r="A64" s="411"/>
      <c r="B64" s="826"/>
      <c r="C64" s="826"/>
      <c r="D64" s="826"/>
      <c r="E64" s="826"/>
      <c r="F64" s="827"/>
      <c r="G64" s="827"/>
      <c r="H64" s="827"/>
      <c r="I64" s="827"/>
      <c r="J64" s="386"/>
      <c r="K64" s="386"/>
      <c r="L64" s="386"/>
      <c r="M64" s="386"/>
      <c r="N64" s="386"/>
      <c r="O64" s="386"/>
      <c r="P64" s="386"/>
      <c r="Q64" s="386"/>
      <c r="R64" s="386"/>
      <c r="S64" s="386"/>
      <c r="T64" s="386"/>
      <c r="U64" s="386"/>
      <c r="V64" s="386"/>
      <c r="W64" s="386"/>
      <c r="X64" s="386"/>
    </row>
    <row r="65" spans="1:24" ht="14.25" hidden="1" customHeight="1">
      <c r="A65" s="412"/>
      <c r="B65" s="817"/>
      <c r="C65" s="818"/>
      <c r="D65" s="818"/>
      <c r="E65" s="818"/>
      <c r="F65" s="818"/>
      <c r="G65" s="818"/>
      <c r="H65" s="818"/>
      <c r="I65" s="819"/>
      <c r="J65" s="386"/>
      <c r="K65" s="386"/>
      <c r="L65" s="386"/>
      <c r="M65" s="386"/>
      <c r="N65" s="386"/>
      <c r="O65" s="386"/>
      <c r="P65" s="386"/>
      <c r="Q65" s="386"/>
      <c r="R65" s="386"/>
      <c r="S65" s="386"/>
      <c r="T65" s="386"/>
      <c r="U65" s="386"/>
      <c r="V65" s="386"/>
      <c r="W65" s="386"/>
      <c r="X65" s="386"/>
    </row>
    <row r="66" spans="1:24" ht="42" hidden="1" customHeight="1">
      <c r="A66" s="411"/>
      <c r="B66" s="826"/>
      <c r="C66" s="826"/>
      <c r="D66" s="826"/>
      <c r="E66" s="826"/>
      <c r="F66" s="827"/>
      <c r="G66" s="827"/>
      <c r="H66" s="827"/>
      <c r="I66" s="827"/>
      <c r="J66" s="386"/>
      <c r="K66" s="386"/>
      <c r="L66" s="386"/>
      <c r="M66" s="386"/>
      <c r="N66" s="386"/>
      <c r="O66" s="386"/>
      <c r="P66" s="386"/>
      <c r="Q66" s="386"/>
      <c r="R66" s="386"/>
      <c r="S66" s="386"/>
      <c r="T66" s="386"/>
      <c r="U66" s="386"/>
      <c r="V66" s="386"/>
      <c r="W66" s="386"/>
      <c r="X66" s="386"/>
    </row>
    <row r="67" spans="1:24" ht="14.25" hidden="1" customHeight="1">
      <c r="A67" s="412"/>
      <c r="B67" s="938"/>
      <c r="C67" s="939"/>
      <c r="D67" s="939"/>
      <c r="E67" s="939"/>
      <c r="F67" s="939"/>
      <c r="G67" s="939"/>
      <c r="H67" s="939"/>
      <c r="I67" s="940"/>
      <c r="J67" s="386"/>
      <c r="K67" s="386"/>
      <c r="L67" s="386"/>
      <c r="M67" s="386"/>
      <c r="N67" s="386"/>
      <c r="O67" s="386"/>
      <c r="P67" s="386"/>
      <c r="Q67" s="386"/>
      <c r="R67" s="386"/>
      <c r="S67" s="386"/>
      <c r="T67" s="386"/>
      <c r="U67" s="386"/>
      <c r="V67" s="386"/>
      <c r="W67" s="386"/>
      <c r="X67" s="386"/>
    </row>
    <row r="68" spans="1:24" ht="23.25" hidden="1" customHeight="1">
      <c r="A68" s="825"/>
      <c r="B68" s="826"/>
      <c r="C68" s="826"/>
      <c r="D68" s="826"/>
      <c r="E68" s="826"/>
      <c r="F68" s="814"/>
      <c r="G68" s="814"/>
      <c r="H68" s="814"/>
      <c r="I68" s="814"/>
      <c r="J68" s="386"/>
      <c r="K68" s="386"/>
      <c r="L68" s="386"/>
      <c r="M68" s="386"/>
      <c r="N68" s="386"/>
      <c r="O68" s="386"/>
      <c r="P68" s="386"/>
      <c r="Q68" s="386"/>
      <c r="R68" s="386"/>
      <c r="S68" s="386"/>
      <c r="T68" s="386"/>
      <c r="U68" s="386"/>
      <c r="V68" s="386"/>
      <c r="W68" s="386"/>
      <c r="X68" s="386"/>
    </row>
    <row r="69" spans="1:24" ht="21" hidden="1" customHeight="1">
      <c r="A69" s="825"/>
      <c r="B69" s="826"/>
      <c r="C69" s="826"/>
      <c r="D69" s="826"/>
      <c r="E69" s="826"/>
      <c r="F69" s="814"/>
      <c r="G69" s="814"/>
      <c r="H69" s="814"/>
      <c r="I69" s="814"/>
      <c r="J69" s="386"/>
      <c r="K69" s="386"/>
      <c r="L69" s="386"/>
      <c r="M69" s="386"/>
      <c r="N69" s="386"/>
      <c r="O69" s="386"/>
      <c r="P69" s="386"/>
      <c r="Q69" s="386"/>
      <c r="R69" s="386"/>
      <c r="S69" s="386"/>
      <c r="T69" s="386"/>
      <c r="U69" s="386"/>
      <c r="V69" s="386"/>
      <c r="W69" s="386"/>
      <c r="X69" s="386"/>
    </row>
    <row r="70" spans="1:24" ht="20.25" hidden="1" customHeight="1">
      <c r="A70" s="825"/>
      <c r="B70" s="826"/>
      <c r="C70" s="826"/>
      <c r="D70" s="826"/>
      <c r="E70" s="826"/>
      <c r="F70" s="814"/>
      <c r="G70" s="814"/>
      <c r="H70" s="814"/>
      <c r="I70" s="814"/>
      <c r="J70" s="386"/>
      <c r="K70" s="386"/>
      <c r="L70" s="386"/>
      <c r="M70" s="386"/>
      <c r="N70" s="386"/>
      <c r="O70" s="386"/>
      <c r="P70" s="386"/>
      <c r="Q70" s="386"/>
      <c r="R70" s="386"/>
      <c r="S70" s="386"/>
      <c r="T70" s="386"/>
      <c r="U70" s="386"/>
      <c r="V70" s="386"/>
      <c r="W70" s="386"/>
      <c r="X70" s="386"/>
    </row>
    <row r="71" spans="1:24" ht="21" hidden="1" customHeight="1">
      <c r="A71" s="825"/>
      <c r="B71" s="826"/>
      <c r="C71" s="826"/>
      <c r="D71" s="826"/>
      <c r="E71" s="826"/>
      <c r="F71" s="814"/>
      <c r="G71" s="814"/>
      <c r="H71" s="814"/>
      <c r="I71" s="814"/>
      <c r="J71" s="386"/>
      <c r="K71" s="386"/>
      <c r="L71" s="386"/>
      <c r="M71" s="386"/>
      <c r="N71" s="386"/>
      <c r="O71" s="386"/>
      <c r="P71" s="386"/>
      <c r="Q71" s="386"/>
      <c r="R71" s="386"/>
      <c r="S71" s="386"/>
      <c r="T71" s="386"/>
      <c r="U71" s="386"/>
      <c r="V71" s="386"/>
      <c r="W71" s="386"/>
      <c r="X71" s="386"/>
    </row>
    <row r="72" spans="1:24" ht="24.95" hidden="1" customHeight="1">
      <c r="A72" s="941"/>
      <c r="E72" s="414"/>
      <c r="F72" s="827"/>
      <c r="G72" s="827"/>
      <c r="H72" s="827"/>
      <c r="I72" s="827"/>
      <c r="J72" s="386"/>
      <c r="K72" s="386"/>
      <c r="L72" s="386"/>
      <c r="M72" s="386"/>
      <c r="N72" s="386"/>
      <c r="O72" s="386"/>
      <c r="P72" s="386"/>
      <c r="Q72" s="386"/>
      <c r="R72" s="386"/>
      <c r="S72" s="386"/>
      <c r="T72" s="386"/>
      <c r="U72" s="386"/>
      <c r="V72" s="386"/>
      <c r="W72" s="386"/>
      <c r="X72" s="386"/>
    </row>
    <row r="73" spans="1:24" ht="24.95" hidden="1" customHeight="1">
      <c r="A73" s="942"/>
      <c r="E73" s="414"/>
      <c r="F73" s="827"/>
      <c r="G73" s="827"/>
      <c r="H73" s="827"/>
      <c r="I73" s="827"/>
      <c r="J73" s="386"/>
      <c r="K73" s="386"/>
      <c r="L73" s="386"/>
      <c r="M73" s="386"/>
      <c r="N73" s="386"/>
      <c r="O73" s="386"/>
      <c r="P73" s="386"/>
      <c r="Q73" s="386"/>
      <c r="R73" s="386"/>
      <c r="S73" s="386"/>
      <c r="T73" s="386"/>
      <c r="U73" s="386"/>
      <c r="V73" s="386"/>
      <c r="W73" s="386"/>
      <c r="X73" s="386"/>
    </row>
    <row r="74" spans="1:24" ht="24.95" hidden="1" customHeight="1">
      <c r="A74" s="943"/>
      <c r="B74" s="415"/>
      <c r="C74" s="415"/>
      <c r="D74" s="415"/>
      <c r="E74" s="416"/>
      <c r="F74" s="827"/>
      <c r="G74" s="827"/>
      <c r="H74" s="827"/>
      <c r="I74" s="827"/>
      <c r="J74" s="386"/>
      <c r="K74" s="386"/>
      <c r="L74" s="386"/>
      <c r="M74" s="386"/>
      <c r="N74" s="386"/>
      <c r="O74" s="386"/>
      <c r="P74" s="386"/>
      <c r="Q74" s="386"/>
      <c r="R74" s="386"/>
      <c r="S74" s="386"/>
      <c r="T74" s="386"/>
      <c r="U74" s="386"/>
      <c r="V74" s="386"/>
      <c r="W74" s="386"/>
      <c r="X74" s="386"/>
    </row>
    <row r="75" spans="1:24" ht="16.5" hidden="1" customHeight="1">
      <c r="A75" s="947"/>
      <c r="B75" s="948"/>
      <c r="C75" s="948"/>
      <c r="D75" s="948"/>
      <c r="E75" s="948"/>
      <c r="F75" s="948"/>
      <c r="G75" s="948"/>
      <c r="H75" s="948"/>
      <c r="I75" s="949"/>
      <c r="J75" s="386"/>
      <c r="K75" s="386"/>
      <c r="L75" s="386"/>
      <c r="M75" s="386"/>
      <c r="N75" s="386"/>
      <c r="O75" s="386"/>
      <c r="P75" s="386"/>
      <c r="Q75" s="386"/>
      <c r="R75" s="386"/>
      <c r="S75" s="386"/>
      <c r="T75" s="386"/>
      <c r="U75" s="386"/>
      <c r="V75" s="386"/>
      <c r="W75" s="386"/>
      <c r="X75" s="386"/>
    </row>
    <row r="76" spans="1:24" ht="24.95" hidden="1" customHeight="1">
      <c r="A76" s="429"/>
      <c r="B76" s="955"/>
      <c r="C76" s="783"/>
      <c r="D76" s="783"/>
      <c r="E76" s="956"/>
      <c r="F76" s="418"/>
      <c r="G76" s="419"/>
      <c r="H76" s="418"/>
      <c r="I76" s="420"/>
      <c r="J76" s="386"/>
      <c r="K76" s="386"/>
      <c r="L76" s="386"/>
      <c r="M76" s="386"/>
      <c r="N76" s="386"/>
      <c r="O76" s="386"/>
      <c r="P76" s="386"/>
      <c r="Q76" s="386"/>
      <c r="R76" s="386"/>
      <c r="S76" s="386"/>
      <c r="T76" s="386"/>
      <c r="U76" s="386"/>
      <c r="V76" s="386"/>
      <c r="W76" s="386"/>
      <c r="X76" s="386"/>
    </row>
    <row r="77" spans="1:24" ht="36" hidden="1" customHeight="1">
      <c r="A77" s="413"/>
      <c r="B77" s="955"/>
      <c r="C77" s="783"/>
      <c r="D77" s="783"/>
      <c r="E77" s="956"/>
      <c r="F77" s="421"/>
      <c r="G77" s="422"/>
      <c r="H77" s="421"/>
      <c r="I77" s="423"/>
      <c r="J77" s="386"/>
      <c r="K77" s="386"/>
      <c r="L77" s="386"/>
      <c r="M77" s="386"/>
      <c r="N77" s="386"/>
      <c r="O77" s="386"/>
      <c r="P77" s="386"/>
      <c r="Q77" s="386"/>
      <c r="R77" s="386"/>
      <c r="S77" s="386"/>
      <c r="T77" s="386"/>
      <c r="U77" s="386"/>
      <c r="V77" s="386"/>
      <c r="W77" s="386"/>
      <c r="X77" s="386"/>
    </row>
    <row r="78" spans="1:24" ht="11.25" hidden="1" customHeight="1">
      <c r="A78" s="413"/>
      <c r="B78" s="424"/>
      <c r="C78" s="424"/>
      <c r="D78" s="424"/>
      <c r="E78" s="424"/>
      <c r="F78" s="936"/>
      <c r="G78" s="937"/>
      <c r="H78" s="936"/>
      <c r="I78" s="937"/>
      <c r="J78" s="386"/>
      <c r="K78" s="386"/>
      <c r="L78" s="386"/>
      <c r="M78" s="386"/>
      <c r="N78" s="386"/>
      <c r="O78" s="386"/>
      <c r="P78" s="386"/>
      <c r="Q78" s="386"/>
      <c r="R78" s="386"/>
      <c r="S78" s="386"/>
      <c r="T78" s="386"/>
      <c r="U78" s="386"/>
      <c r="V78" s="386"/>
      <c r="W78" s="386"/>
      <c r="X78" s="386"/>
    </row>
    <row r="79" spans="1:24" ht="0.75" hidden="1" customHeight="1">
      <c r="A79" s="413"/>
      <c r="B79" s="425"/>
      <c r="C79" s="425"/>
      <c r="D79" s="425"/>
      <c r="E79" s="425"/>
      <c r="F79" s="950"/>
      <c r="G79" s="951"/>
      <c r="H79" s="421"/>
      <c r="I79" s="423"/>
      <c r="J79" s="386"/>
      <c r="K79" s="386"/>
      <c r="L79" s="386"/>
      <c r="M79" s="386"/>
      <c r="N79" s="386"/>
      <c r="O79" s="386"/>
      <c r="P79" s="386"/>
      <c r="Q79" s="386"/>
      <c r="R79" s="386"/>
      <c r="S79" s="386"/>
      <c r="T79" s="386"/>
      <c r="U79" s="386"/>
      <c r="V79" s="386"/>
      <c r="W79" s="386"/>
      <c r="X79" s="386"/>
    </row>
    <row r="80" spans="1:24" ht="3.75" hidden="1" customHeight="1">
      <c r="A80" s="413"/>
      <c r="B80" s="426"/>
      <c r="C80" s="426"/>
      <c r="D80" s="426"/>
      <c r="E80" s="426"/>
      <c r="F80" s="934"/>
      <c r="G80" s="935"/>
      <c r="H80" s="934"/>
      <c r="I80" s="935"/>
      <c r="J80" s="386"/>
      <c r="K80" s="386"/>
      <c r="L80" s="386"/>
      <c r="M80" s="386"/>
      <c r="N80" s="386"/>
      <c r="O80" s="386"/>
      <c r="P80" s="386"/>
      <c r="Q80" s="386"/>
      <c r="R80" s="386"/>
      <c r="S80" s="386"/>
      <c r="T80" s="386"/>
      <c r="U80" s="386"/>
      <c r="V80" s="386"/>
      <c r="W80" s="386"/>
      <c r="X80" s="386"/>
    </row>
    <row r="81" spans="1:24" ht="38.25" hidden="1" customHeight="1">
      <c r="A81" s="427"/>
      <c r="B81" s="917"/>
      <c r="C81" s="917"/>
      <c r="D81" s="917"/>
      <c r="E81" s="918"/>
      <c r="F81" s="946"/>
      <c r="G81" s="944"/>
      <c r="H81" s="944"/>
      <c r="I81" s="945"/>
      <c r="J81" s="386"/>
      <c r="K81" s="386"/>
      <c r="L81" s="386"/>
      <c r="M81" s="386"/>
      <c r="N81" s="386"/>
      <c r="O81" s="386"/>
      <c r="P81" s="386"/>
      <c r="Q81" s="386"/>
      <c r="R81" s="386"/>
      <c r="S81" s="386"/>
      <c r="T81" s="386"/>
      <c r="U81" s="386"/>
      <c r="V81" s="386"/>
      <c r="W81" s="386"/>
      <c r="X81" s="386"/>
    </row>
    <row r="82" spans="1:24" ht="23.25" hidden="1" customHeight="1">
      <c r="A82" s="417"/>
      <c r="B82" s="841"/>
      <c r="C82" s="841"/>
      <c r="D82" s="841"/>
      <c r="E82" s="841"/>
      <c r="F82" s="846"/>
      <c r="G82" s="846"/>
      <c r="H82" s="846"/>
      <c r="I82" s="846"/>
      <c r="J82" s="386"/>
      <c r="K82" s="386"/>
      <c r="L82" s="386"/>
      <c r="M82" s="511"/>
      <c r="N82" s="386"/>
      <c r="O82" s="386"/>
      <c r="P82" s="386"/>
      <c r="Q82" s="386"/>
      <c r="R82" s="386"/>
      <c r="S82" s="386"/>
      <c r="T82" s="386"/>
      <c r="U82" s="386"/>
      <c r="V82" s="386"/>
      <c r="W82" s="386"/>
      <c r="X82" s="386"/>
    </row>
    <row r="83" spans="1:24" ht="24" hidden="1" customHeight="1">
      <c r="A83" s="417"/>
      <c r="B83" s="841"/>
      <c r="C83" s="841"/>
      <c r="D83" s="841"/>
      <c r="E83" s="841"/>
      <c r="F83" s="846"/>
      <c r="G83" s="846"/>
      <c r="H83" s="846"/>
      <c r="I83" s="846"/>
      <c r="J83" s="386"/>
      <c r="K83" s="386"/>
      <c r="L83" s="386"/>
      <c r="M83" s="386"/>
      <c r="N83" s="386"/>
      <c r="O83" s="386"/>
      <c r="P83" s="386"/>
      <c r="Q83" s="386"/>
      <c r="R83" s="386"/>
      <c r="S83" s="386"/>
      <c r="T83" s="386"/>
      <c r="U83" s="386"/>
      <c r="V83" s="386"/>
      <c r="W83" s="386"/>
      <c r="X83" s="386"/>
    </row>
    <row r="84" spans="1:24" ht="20.25" hidden="1" customHeight="1">
      <c r="A84" s="417"/>
      <c r="B84" s="841"/>
      <c r="C84" s="841"/>
      <c r="D84" s="841"/>
      <c r="E84" s="841"/>
      <c r="F84" s="846"/>
      <c r="G84" s="846"/>
      <c r="H84" s="846"/>
      <c r="I84" s="846"/>
      <c r="J84" s="386"/>
      <c r="K84" s="386"/>
      <c r="L84" s="386"/>
      <c r="M84" s="386"/>
      <c r="N84" s="386"/>
      <c r="O84" s="386"/>
      <c r="P84" s="386"/>
      <c r="Q84" s="386"/>
      <c r="R84" s="386"/>
      <c r="S84" s="386"/>
      <c r="T84" s="386"/>
      <c r="U84" s="386"/>
      <c r="V84" s="386"/>
      <c r="W84" s="386"/>
      <c r="X84" s="386"/>
    </row>
    <row r="85" spans="1:24" ht="40.5" hidden="1" customHeight="1">
      <c r="A85" s="488"/>
      <c r="B85" s="841"/>
      <c r="C85" s="841"/>
      <c r="D85" s="841"/>
      <c r="E85" s="842"/>
      <c r="F85" s="846"/>
      <c r="G85" s="846"/>
      <c r="H85" s="957"/>
      <c r="I85" s="958"/>
      <c r="J85" s="386"/>
      <c r="K85" s="386"/>
      <c r="L85" s="386"/>
      <c r="M85" s="386"/>
      <c r="N85" s="386"/>
      <c r="O85" s="386"/>
      <c r="P85" s="386"/>
      <c r="Q85" s="386"/>
      <c r="R85" s="386"/>
      <c r="S85" s="386"/>
      <c r="T85" s="386"/>
      <c r="U85" s="386"/>
      <c r="V85" s="386"/>
      <c r="W85" s="386"/>
      <c r="X85" s="386"/>
    </row>
    <row r="86" spans="1:24" ht="18.75" hidden="1" customHeight="1">
      <c r="A86" s="398"/>
      <c r="B86" s="840"/>
      <c r="C86" s="841"/>
      <c r="D86" s="841"/>
      <c r="E86" s="842"/>
      <c r="F86" s="946"/>
      <c r="G86" s="944"/>
      <c r="H86" s="944"/>
      <c r="I86" s="945"/>
      <c r="J86" s="386"/>
      <c r="K86" s="386"/>
      <c r="L86" s="386"/>
      <c r="M86" s="386"/>
      <c r="N86" s="386"/>
      <c r="O86" s="386"/>
      <c r="P86" s="386"/>
      <c r="Q86" s="386"/>
      <c r="R86" s="386"/>
      <c r="S86" s="386"/>
      <c r="T86" s="386"/>
      <c r="U86" s="386"/>
      <c r="V86" s="386"/>
      <c r="W86" s="386"/>
      <c r="X86" s="386"/>
    </row>
    <row r="87" spans="1:24" ht="82.5" hidden="1" customHeight="1">
      <c r="A87" s="429"/>
      <c r="B87" s="840"/>
      <c r="C87" s="841"/>
      <c r="D87" s="841"/>
      <c r="E87" s="842"/>
      <c r="F87" s="863"/>
      <c r="G87" s="864"/>
      <c r="H87" s="863"/>
      <c r="I87" s="864"/>
      <c r="J87" s="386"/>
      <c r="K87" s="386"/>
      <c r="L87" s="386"/>
      <c r="M87" s="386"/>
      <c r="N87" s="386"/>
      <c r="O87" s="386"/>
      <c r="P87" s="386"/>
      <c r="Q87" s="386"/>
      <c r="R87" s="386"/>
      <c r="S87" s="386"/>
      <c r="T87" s="386"/>
      <c r="U87" s="386"/>
      <c r="V87" s="386"/>
      <c r="W87" s="386"/>
      <c r="X87" s="386"/>
    </row>
    <row r="88" spans="1:24" ht="26.25" hidden="1" customHeight="1">
      <c r="A88" s="396"/>
      <c r="B88" s="840"/>
      <c r="C88" s="841"/>
      <c r="D88" s="841"/>
      <c r="E88" s="841"/>
      <c r="F88" s="846"/>
      <c r="G88" s="846"/>
      <c r="H88" s="846"/>
      <c r="I88" s="846"/>
      <c r="J88" s="386"/>
      <c r="K88" s="386"/>
      <c r="L88" s="386"/>
      <c r="M88" s="386"/>
      <c r="N88" s="386"/>
      <c r="O88" s="386"/>
      <c r="P88" s="386"/>
      <c r="Q88" s="386"/>
      <c r="R88" s="386"/>
      <c r="S88" s="386"/>
      <c r="T88" s="386"/>
      <c r="U88" s="386"/>
      <c r="V88" s="386"/>
      <c r="W88" s="386"/>
      <c r="X88" s="386"/>
    </row>
    <row r="89" spans="1:24" ht="43.5" hidden="1" customHeight="1">
      <c r="A89" s="396"/>
      <c r="B89" s="840"/>
      <c r="C89" s="841"/>
      <c r="D89" s="841"/>
      <c r="E89" s="841"/>
      <c r="F89" s="846"/>
      <c r="G89" s="846"/>
      <c r="H89" s="846"/>
      <c r="I89" s="846"/>
      <c r="J89" s="386"/>
      <c r="K89" s="386"/>
      <c r="L89" s="386"/>
      <c r="M89" s="386"/>
      <c r="N89" s="386"/>
      <c r="O89" s="386"/>
      <c r="P89" s="386"/>
      <c r="Q89" s="386"/>
      <c r="R89" s="386"/>
      <c r="S89" s="386"/>
      <c r="T89" s="386"/>
      <c r="U89" s="386"/>
      <c r="V89" s="386"/>
      <c r="W89" s="386"/>
      <c r="X89" s="386"/>
    </row>
    <row r="90" spans="1:24" ht="16.899999999999999" hidden="1" customHeight="1">
      <c r="A90" s="568"/>
      <c r="B90" s="568"/>
      <c r="C90" s="485"/>
      <c r="D90" s="485"/>
      <c r="E90" s="485"/>
      <c r="F90" s="485"/>
      <c r="G90" s="485"/>
      <c r="H90" s="485"/>
      <c r="I90" s="485"/>
      <c r="J90" s="386"/>
      <c r="K90" s="386"/>
      <c r="L90" s="386"/>
      <c r="M90" s="386"/>
      <c r="N90" s="386"/>
      <c r="O90" s="386"/>
      <c r="P90" s="386"/>
      <c r="Q90" s="386"/>
      <c r="R90" s="386"/>
      <c r="S90" s="386"/>
      <c r="T90" s="386"/>
      <c r="U90" s="386"/>
      <c r="V90" s="386"/>
      <c r="W90" s="386"/>
      <c r="X90" s="386"/>
    </row>
    <row r="91" spans="1:24" ht="16.899999999999999" hidden="1" customHeight="1">
      <c r="A91" s="568"/>
      <c r="B91" s="568"/>
      <c r="C91" s="485"/>
      <c r="D91" s="485"/>
      <c r="E91" s="485"/>
      <c r="F91" s="485"/>
      <c r="G91" s="485"/>
      <c r="H91" s="485"/>
      <c r="I91" s="485"/>
      <c r="J91" s="386"/>
      <c r="K91" s="386"/>
      <c r="L91" s="386"/>
      <c r="M91" s="386"/>
      <c r="N91" s="386"/>
      <c r="O91" s="386"/>
      <c r="P91" s="386"/>
      <c r="Q91" s="386"/>
      <c r="R91" s="386"/>
      <c r="S91" s="386"/>
      <c r="T91" s="386"/>
      <c r="U91" s="386"/>
      <c r="V91" s="386"/>
      <c r="W91" s="386"/>
      <c r="X91" s="386"/>
    </row>
    <row r="92" spans="1:24" ht="17.25" hidden="1" customHeight="1">
      <c r="A92" s="491"/>
      <c r="B92" s="952"/>
      <c r="C92" s="953"/>
      <c r="D92" s="953"/>
      <c r="E92" s="953"/>
      <c r="F92" s="953"/>
      <c r="G92" s="953"/>
      <c r="H92" s="953"/>
      <c r="I92" s="954"/>
      <c r="J92" s="386"/>
      <c r="K92" s="386"/>
      <c r="L92" s="386"/>
      <c r="M92" s="386"/>
      <c r="N92" s="386"/>
      <c r="O92" s="386"/>
      <c r="P92" s="386"/>
      <c r="Q92" s="386"/>
      <c r="R92" s="386"/>
      <c r="S92" s="386"/>
      <c r="T92" s="386"/>
      <c r="U92" s="386"/>
      <c r="V92" s="386"/>
      <c r="W92" s="386"/>
      <c r="X92" s="386"/>
    </row>
    <row r="93" spans="1:24" ht="42.75" hidden="1" customHeight="1">
      <c r="A93" s="492"/>
      <c r="B93" s="843"/>
      <c r="C93" s="844"/>
      <c r="D93" s="844"/>
      <c r="E93" s="844"/>
      <c r="F93" s="844"/>
      <c r="G93" s="844"/>
      <c r="H93" s="844"/>
      <c r="I93" s="845"/>
      <c r="J93" s="386"/>
      <c r="K93" s="386"/>
      <c r="L93" s="386"/>
      <c r="M93" s="386"/>
      <c r="N93" s="386"/>
      <c r="O93" s="386"/>
      <c r="P93" s="386"/>
      <c r="Q93" s="386"/>
      <c r="R93" s="386"/>
      <c r="S93" s="386"/>
      <c r="T93" s="386"/>
      <c r="U93" s="386"/>
      <c r="V93" s="386"/>
      <c r="W93" s="386"/>
      <c r="X93" s="386"/>
    </row>
    <row r="94" spans="1:24" ht="17.25" hidden="1" customHeight="1">
      <c r="A94" s="493"/>
      <c r="B94" s="490"/>
      <c r="C94" s="490"/>
      <c r="D94" s="490"/>
      <c r="E94" s="490"/>
      <c r="F94" s="490"/>
      <c r="G94" s="490"/>
      <c r="H94" s="490"/>
      <c r="I94" s="490"/>
      <c r="J94" s="386"/>
      <c r="K94" s="386"/>
      <c r="L94" s="386"/>
      <c r="M94" s="386"/>
      <c r="N94" s="386"/>
      <c r="O94" s="386"/>
      <c r="P94" s="386"/>
      <c r="Q94" s="386"/>
      <c r="R94" s="386"/>
      <c r="S94" s="386"/>
      <c r="T94" s="386"/>
      <c r="U94" s="386"/>
      <c r="V94" s="386"/>
      <c r="W94" s="386"/>
      <c r="X94" s="386"/>
    </row>
    <row r="95" spans="1:24" ht="54" hidden="1" customHeight="1">
      <c r="A95" s="492"/>
      <c r="B95" s="843"/>
      <c r="C95" s="844"/>
      <c r="D95" s="844"/>
      <c r="E95" s="844"/>
      <c r="F95" s="844"/>
      <c r="G95" s="844"/>
      <c r="H95" s="844"/>
      <c r="I95" s="845"/>
      <c r="J95" s="386"/>
      <c r="K95" s="386"/>
      <c r="L95" s="386"/>
      <c r="M95" s="386"/>
      <c r="N95" s="386"/>
      <c r="O95" s="386"/>
      <c r="P95" s="386"/>
      <c r="Q95" s="386"/>
      <c r="R95" s="386"/>
      <c r="S95" s="386"/>
      <c r="T95" s="386"/>
      <c r="U95" s="386"/>
      <c r="V95" s="386"/>
      <c r="W95" s="386"/>
      <c r="X95" s="386"/>
    </row>
    <row r="96" spans="1:24" ht="17.25" hidden="1" customHeight="1">
      <c r="A96" s="493"/>
      <c r="B96" s="490"/>
      <c r="C96" s="490"/>
      <c r="D96" s="490"/>
      <c r="E96" s="490"/>
      <c r="F96" s="490"/>
      <c r="G96" s="490"/>
      <c r="H96" s="490"/>
      <c r="I96" s="490"/>
      <c r="J96" s="386"/>
      <c r="K96" s="386"/>
      <c r="L96" s="386"/>
      <c r="M96" s="386"/>
      <c r="N96" s="386"/>
      <c r="O96" s="386"/>
      <c r="P96" s="386"/>
      <c r="Q96" s="386"/>
      <c r="R96" s="386"/>
      <c r="S96" s="386"/>
      <c r="T96" s="386"/>
      <c r="U96" s="386"/>
      <c r="V96" s="386"/>
      <c r="W96" s="386"/>
      <c r="X96" s="386"/>
    </row>
    <row r="97" spans="1:24" ht="104.25" hidden="1" customHeight="1">
      <c r="A97" s="492"/>
      <c r="B97" s="843"/>
      <c r="C97" s="844"/>
      <c r="D97" s="844"/>
      <c r="E97" s="844"/>
      <c r="F97" s="844"/>
      <c r="G97" s="844"/>
      <c r="H97" s="844"/>
      <c r="I97" s="845"/>
      <c r="J97" s="386"/>
      <c r="K97" s="386"/>
      <c r="L97" s="386"/>
      <c r="M97" s="386"/>
      <c r="N97" s="386"/>
      <c r="O97" s="386"/>
      <c r="P97" s="386"/>
      <c r="Q97" s="386"/>
      <c r="R97" s="386"/>
      <c r="S97" s="386"/>
      <c r="T97" s="386"/>
      <c r="U97" s="386"/>
      <c r="V97" s="386"/>
      <c r="W97" s="386"/>
      <c r="X97" s="386"/>
    </row>
    <row r="98" spans="1:24" ht="17.25" hidden="1" customHeight="1">
      <c r="A98" s="398"/>
      <c r="B98" s="489"/>
      <c r="C98" s="489"/>
      <c r="D98" s="489"/>
      <c r="E98" s="489"/>
      <c r="F98" s="489"/>
      <c r="G98" s="489"/>
      <c r="H98" s="489"/>
      <c r="I98" s="489"/>
      <c r="J98" s="386"/>
      <c r="K98" s="386"/>
      <c r="L98" s="386"/>
      <c r="M98" s="386"/>
      <c r="N98" s="386"/>
      <c r="O98" s="386"/>
      <c r="P98" s="386"/>
      <c r="Q98" s="386"/>
      <c r="R98" s="386"/>
      <c r="S98" s="386"/>
      <c r="T98" s="386"/>
      <c r="U98" s="386"/>
      <c r="V98" s="386"/>
      <c r="W98" s="386"/>
      <c r="X98" s="386"/>
    </row>
    <row r="99" spans="1:24" ht="117.75" hidden="1" customHeight="1">
      <c r="A99" s="492"/>
      <c r="B99" s="843"/>
      <c r="C99" s="844"/>
      <c r="D99" s="844"/>
      <c r="E99" s="844"/>
      <c r="F99" s="844"/>
      <c r="G99" s="844"/>
      <c r="H99" s="844"/>
      <c r="I99" s="845"/>
      <c r="J99" s="386"/>
      <c r="K99" s="386"/>
      <c r="L99" s="386"/>
      <c r="M99" s="386"/>
      <c r="N99" s="386"/>
      <c r="O99" s="386"/>
      <c r="P99" s="386"/>
      <c r="Q99" s="386"/>
      <c r="R99" s="386"/>
      <c r="S99" s="386"/>
      <c r="T99" s="386"/>
      <c r="U99" s="386"/>
      <c r="V99" s="386"/>
      <c r="W99" s="386"/>
      <c r="X99" s="386"/>
    </row>
    <row r="100" spans="1:24" ht="39.75" hidden="1" customHeight="1">
      <c r="A100" s="492"/>
      <c r="B100" s="843"/>
      <c r="C100" s="844"/>
      <c r="D100" s="844"/>
      <c r="E100" s="844"/>
      <c r="F100" s="844"/>
      <c r="G100" s="844"/>
      <c r="H100" s="844"/>
      <c r="I100" s="845"/>
      <c r="J100" s="386"/>
      <c r="K100" s="386"/>
      <c r="L100" s="386"/>
      <c r="M100" s="386"/>
      <c r="N100" s="386"/>
      <c r="O100" s="386"/>
      <c r="P100" s="386"/>
      <c r="Q100" s="386"/>
      <c r="R100" s="386"/>
      <c r="S100" s="386"/>
      <c r="T100" s="386"/>
      <c r="U100" s="386"/>
      <c r="V100" s="386"/>
      <c r="W100" s="386"/>
      <c r="X100" s="386"/>
    </row>
    <row r="101" spans="1:24" ht="38.25" hidden="1" customHeight="1">
      <c r="A101" s="492"/>
      <c r="B101" s="843"/>
      <c r="C101" s="844"/>
      <c r="D101" s="844"/>
      <c r="E101" s="844"/>
      <c r="F101" s="844"/>
      <c r="G101" s="844"/>
      <c r="H101" s="844"/>
      <c r="I101" s="845"/>
      <c r="J101" s="386"/>
      <c r="K101" s="386"/>
      <c r="L101" s="386"/>
      <c r="M101" s="386"/>
      <c r="N101" s="386"/>
      <c r="O101" s="386"/>
      <c r="P101" s="386"/>
      <c r="Q101" s="386"/>
      <c r="R101" s="386"/>
      <c r="S101" s="386"/>
      <c r="T101" s="386"/>
      <c r="U101" s="386"/>
      <c r="V101" s="386"/>
      <c r="W101" s="386"/>
      <c r="X101" s="386"/>
    </row>
    <row r="102" spans="1:24" ht="56.25" hidden="1" customHeight="1">
      <c r="A102" s="492"/>
      <c r="B102" s="843"/>
      <c r="C102" s="844"/>
      <c r="D102" s="844"/>
      <c r="E102" s="844"/>
      <c r="F102" s="844"/>
      <c r="G102" s="844"/>
      <c r="H102" s="844"/>
      <c r="I102" s="845"/>
      <c r="J102" s="386"/>
      <c r="K102" s="386"/>
      <c r="L102" s="386"/>
      <c r="M102" s="386"/>
      <c r="N102" s="386"/>
      <c r="O102" s="386"/>
      <c r="P102" s="386"/>
      <c r="Q102" s="386"/>
      <c r="R102" s="386"/>
      <c r="S102" s="386"/>
      <c r="T102" s="386"/>
      <c r="U102" s="386"/>
      <c r="V102" s="386"/>
      <c r="W102" s="386"/>
      <c r="X102" s="386"/>
    </row>
    <row r="103" spans="1:24" ht="22.5" hidden="1" customHeight="1">
      <c r="A103" s="492"/>
      <c r="B103" s="494"/>
      <c r="C103" s="494"/>
      <c r="D103" s="494"/>
      <c r="E103" s="494"/>
      <c r="F103" s="494"/>
      <c r="G103" s="494"/>
      <c r="H103" s="494"/>
      <c r="I103" s="494"/>
      <c r="J103" s="386"/>
      <c r="K103" s="386"/>
      <c r="L103" s="386"/>
      <c r="M103" s="386"/>
      <c r="N103" s="386"/>
      <c r="O103" s="386"/>
      <c r="P103" s="386"/>
      <c r="Q103" s="386"/>
      <c r="R103" s="386"/>
      <c r="S103" s="386"/>
      <c r="T103" s="386"/>
      <c r="U103" s="386"/>
      <c r="V103" s="386"/>
      <c r="W103" s="386"/>
      <c r="X103" s="386"/>
    </row>
    <row r="104" spans="1:24" ht="24" hidden="1" customHeight="1">
      <c r="A104" s="444"/>
      <c r="B104" s="840"/>
      <c r="C104" s="841"/>
      <c r="D104" s="841"/>
      <c r="E104" s="841"/>
      <c r="F104" s="841"/>
      <c r="G104" s="841"/>
      <c r="H104" s="841"/>
      <c r="I104" s="842"/>
      <c r="J104" s="386"/>
      <c r="K104" s="386"/>
      <c r="L104" s="386"/>
      <c r="M104" s="386"/>
      <c r="N104" s="386"/>
      <c r="O104" s="386"/>
      <c r="P104" s="386"/>
      <c r="Q104" s="386"/>
      <c r="R104" s="386"/>
      <c r="S104" s="386"/>
      <c r="T104" s="386"/>
      <c r="U104" s="386"/>
      <c r="V104" s="386"/>
      <c r="W104" s="386"/>
      <c r="X104" s="386"/>
    </row>
    <row r="105" spans="1:24" ht="20.25" hidden="1" customHeight="1">
      <c r="A105" s="444"/>
      <c r="B105" s="840"/>
      <c r="C105" s="841"/>
      <c r="D105" s="841"/>
      <c r="E105" s="841"/>
      <c r="F105" s="841"/>
      <c r="G105" s="841"/>
      <c r="H105" s="919"/>
      <c r="I105" s="919"/>
      <c r="J105" s="386"/>
      <c r="K105" s="386"/>
      <c r="L105" s="386"/>
      <c r="M105" s="386"/>
      <c r="N105" s="386"/>
      <c r="O105" s="386"/>
      <c r="P105" s="386"/>
      <c r="Q105" s="386"/>
      <c r="R105" s="386"/>
      <c r="S105" s="386"/>
      <c r="T105" s="386"/>
      <c r="U105" s="386"/>
      <c r="V105" s="386"/>
      <c r="W105" s="386"/>
      <c r="X105" s="386"/>
    </row>
    <row r="106" spans="1:24" ht="20.25" hidden="1" customHeight="1">
      <c r="A106" s="444"/>
      <c r="B106" s="840"/>
      <c r="C106" s="841"/>
      <c r="D106" s="841"/>
      <c r="E106" s="841"/>
      <c r="F106" s="841"/>
      <c r="G106" s="841"/>
      <c r="H106" s="847"/>
      <c r="I106" s="847"/>
      <c r="J106" s="386"/>
      <c r="K106" s="386"/>
      <c r="L106" s="386"/>
      <c r="M106" s="386"/>
      <c r="N106" s="386"/>
      <c r="O106" s="386"/>
      <c r="P106" s="386"/>
      <c r="Q106" s="386"/>
      <c r="R106" s="386"/>
      <c r="S106" s="386"/>
      <c r="T106" s="386"/>
      <c r="U106" s="386"/>
      <c r="V106" s="386"/>
      <c r="W106" s="386"/>
      <c r="X106" s="386"/>
    </row>
    <row r="107" spans="1:24" ht="35.25" hidden="1" customHeight="1">
      <c r="A107" s="444"/>
      <c r="B107" s="840"/>
      <c r="C107" s="841"/>
      <c r="D107" s="841"/>
      <c r="E107" s="841"/>
      <c r="F107" s="841"/>
      <c r="G107" s="841"/>
      <c r="H107" s="847"/>
      <c r="I107" s="847"/>
      <c r="J107" s="386"/>
      <c r="K107" s="386"/>
      <c r="L107" s="386"/>
      <c r="M107" s="386"/>
      <c r="N107" s="386"/>
      <c r="O107" s="386"/>
      <c r="P107" s="386"/>
      <c r="Q107" s="386"/>
      <c r="R107" s="386"/>
      <c r="S107" s="386"/>
      <c r="T107" s="386"/>
      <c r="U107" s="386"/>
      <c r="V107" s="386"/>
      <c r="W107" s="386"/>
      <c r="X107" s="386"/>
    </row>
    <row r="108" spans="1:24" ht="51.75" hidden="1" customHeight="1">
      <c r="A108" s="444"/>
      <c r="B108" s="840"/>
      <c r="C108" s="841"/>
      <c r="D108" s="841"/>
      <c r="E108" s="841"/>
      <c r="F108" s="841"/>
      <c r="G108" s="841"/>
      <c r="H108" s="830"/>
      <c r="I108" s="831"/>
      <c r="J108" s="386"/>
      <c r="K108" s="386"/>
      <c r="L108" s="386"/>
      <c r="M108" s="386"/>
      <c r="N108" s="386"/>
      <c r="O108" s="386"/>
      <c r="P108" s="386"/>
      <c r="Q108" s="386"/>
      <c r="R108" s="386"/>
      <c r="S108" s="386"/>
      <c r="T108" s="386"/>
      <c r="U108" s="386"/>
      <c r="V108" s="386"/>
      <c r="W108" s="386"/>
      <c r="X108" s="386"/>
    </row>
    <row r="109" spans="1:24" ht="36.75" hidden="1" customHeight="1">
      <c r="A109" s="444"/>
      <c r="B109" s="840"/>
      <c r="C109" s="841"/>
      <c r="D109" s="841"/>
      <c r="E109" s="841"/>
      <c r="F109" s="841"/>
      <c r="G109" s="841"/>
      <c r="H109" s="841"/>
      <c r="I109" s="842"/>
      <c r="J109" s="386"/>
      <c r="K109" s="386"/>
      <c r="L109" s="386"/>
      <c r="M109" s="386"/>
      <c r="N109" s="386"/>
      <c r="O109" s="386"/>
      <c r="P109" s="386"/>
      <c r="Q109" s="386"/>
      <c r="R109" s="386"/>
      <c r="S109" s="386"/>
      <c r="T109" s="386"/>
      <c r="U109" s="386"/>
      <c r="V109" s="386"/>
      <c r="W109" s="386"/>
      <c r="X109" s="386"/>
    </row>
    <row r="110" spans="1:24" ht="27" hidden="1" customHeight="1">
      <c r="A110" s="444"/>
      <c r="B110" s="828"/>
      <c r="C110" s="829"/>
      <c r="D110" s="485"/>
      <c r="E110" s="485"/>
      <c r="F110" s="485"/>
      <c r="G110" s="485"/>
      <c r="H110" s="485"/>
      <c r="I110" s="486"/>
      <c r="J110" s="386"/>
      <c r="K110" s="386"/>
      <c r="L110" s="386"/>
      <c r="M110" s="386"/>
      <c r="N110" s="386"/>
      <c r="O110" s="386"/>
      <c r="P110" s="386"/>
      <c r="Q110" s="386"/>
      <c r="R110" s="386"/>
      <c r="S110" s="386"/>
      <c r="T110" s="386"/>
      <c r="U110" s="386"/>
      <c r="V110" s="386"/>
      <c r="W110" s="386"/>
      <c r="X110" s="386"/>
    </row>
    <row r="111" spans="1:24" ht="35.25" hidden="1" customHeight="1">
      <c r="A111" s="497"/>
      <c r="B111" s="839"/>
      <c r="C111" s="839"/>
      <c r="D111" s="839"/>
      <c r="E111" s="839"/>
      <c r="F111" s="839"/>
      <c r="G111" s="830"/>
      <c r="H111" s="831"/>
      <c r="I111" s="832"/>
      <c r="J111" s="386"/>
      <c r="K111" s="386"/>
      <c r="L111" s="386"/>
      <c r="M111" s="386"/>
      <c r="N111" s="386"/>
      <c r="O111" s="386"/>
      <c r="P111" s="386"/>
      <c r="Q111" s="386"/>
      <c r="R111" s="386"/>
      <c r="S111" s="386"/>
      <c r="T111" s="386"/>
      <c r="U111" s="386"/>
      <c r="V111" s="386"/>
      <c r="W111" s="386"/>
      <c r="X111" s="386"/>
    </row>
    <row r="112" spans="1:24" ht="37.5" hidden="1" customHeight="1">
      <c r="A112" s="497"/>
      <c r="B112" s="836"/>
      <c r="C112" s="837"/>
      <c r="D112" s="837"/>
      <c r="E112" s="837"/>
      <c r="F112" s="838"/>
      <c r="G112" s="830"/>
      <c r="H112" s="831"/>
      <c r="I112" s="832"/>
      <c r="J112" s="386"/>
      <c r="K112" s="386"/>
      <c r="L112" s="386"/>
      <c r="M112" s="386"/>
      <c r="N112" s="386"/>
      <c r="O112" s="386"/>
      <c r="P112" s="386"/>
      <c r="Q112" s="386"/>
      <c r="R112" s="386"/>
      <c r="S112" s="386"/>
      <c r="T112" s="386"/>
      <c r="U112" s="386"/>
      <c r="V112" s="386"/>
      <c r="W112" s="386"/>
      <c r="X112" s="386"/>
    </row>
    <row r="113" spans="1:24" ht="19.5" hidden="1" customHeight="1">
      <c r="A113" s="497"/>
      <c r="B113" s="959"/>
      <c r="C113" s="960"/>
      <c r="D113" s="960"/>
      <c r="E113" s="960"/>
      <c r="F113" s="961"/>
      <c r="G113" s="486"/>
      <c r="H113" s="487"/>
      <c r="I113" s="487"/>
      <c r="J113" s="386"/>
      <c r="K113" s="386"/>
      <c r="L113" s="386"/>
      <c r="M113" s="386"/>
      <c r="N113" s="386"/>
      <c r="O113" s="386"/>
      <c r="P113" s="386"/>
      <c r="Q113" s="386"/>
      <c r="R113" s="386"/>
      <c r="S113" s="386"/>
      <c r="T113" s="386"/>
      <c r="U113" s="386"/>
      <c r="V113" s="386"/>
      <c r="W113" s="386"/>
      <c r="X113" s="386"/>
    </row>
    <row r="114" spans="1:24" ht="17.25" hidden="1" customHeight="1">
      <c r="A114" s="966"/>
      <c r="B114" s="839"/>
      <c r="C114" s="839"/>
      <c r="D114" s="839"/>
      <c r="E114" s="839"/>
      <c r="F114" s="839"/>
      <c r="G114" s="498"/>
      <c r="H114" s="498"/>
      <c r="I114" s="498"/>
      <c r="J114" s="386"/>
      <c r="K114" s="386"/>
      <c r="L114" s="386"/>
      <c r="M114" s="386"/>
      <c r="N114" s="386"/>
      <c r="O114" s="386"/>
      <c r="P114" s="386"/>
      <c r="Q114" s="386"/>
      <c r="R114" s="386"/>
      <c r="S114" s="386"/>
      <c r="T114" s="386"/>
      <c r="U114" s="386"/>
      <c r="V114" s="386"/>
      <c r="W114" s="386"/>
      <c r="X114" s="386"/>
    </row>
    <row r="115" spans="1:24" ht="22.5" hidden="1" customHeight="1">
      <c r="A115" s="966"/>
      <c r="B115" s="839"/>
      <c r="C115" s="839"/>
      <c r="D115" s="839"/>
      <c r="E115" s="839"/>
      <c r="F115" s="839"/>
      <c r="G115" s="512"/>
      <c r="H115" s="512"/>
      <c r="I115" s="512"/>
      <c r="J115" s="386"/>
      <c r="K115" s="386"/>
      <c r="L115" s="386"/>
      <c r="M115" s="386"/>
      <c r="N115" s="386"/>
      <c r="O115" s="386"/>
      <c r="P115" s="386"/>
      <c r="Q115" s="386"/>
      <c r="R115" s="386"/>
      <c r="S115" s="386"/>
      <c r="T115" s="386"/>
      <c r="U115" s="386"/>
      <c r="V115" s="386"/>
      <c r="W115" s="386"/>
      <c r="X115" s="386"/>
    </row>
    <row r="116" spans="1:24" ht="24.75" hidden="1" customHeight="1">
      <c r="A116" s="499"/>
      <c r="B116" s="833"/>
      <c r="C116" s="834"/>
      <c r="D116" s="834"/>
      <c r="E116" s="834"/>
      <c r="F116" s="835"/>
      <c r="G116" s="498"/>
      <c r="H116" s="498"/>
      <c r="I116" s="498"/>
      <c r="J116" s="386"/>
      <c r="K116" s="386"/>
      <c r="L116" s="386"/>
      <c r="M116" s="386"/>
      <c r="N116" s="386"/>
      <c r="O116" s="386"/>
      <c r="P116" s="386"/>
      <c r="Q116" s="386"/>
      <c r="R116" s="386"/>
      <c r="S116" s="386"/>
      <c r="T116" s="386"/>
      <c r="U116" s="386"/>
      <c r="V116" s="386"/>
      <c r="W116" s="386"/>
      <c r="X116" s="386"/>
    </row>
    <row r="117" spans="1:24" ht="21.75" hidden="1" customHeight="1">
      <c r="A117" s="500"/>
      <c r="B117" s="836"/>
      <c r="C117" s="837"/>
      <c r="D117" s="837"/>
      <c r="E117" s="837"/>
      <c r="F117" s="838"/>
      <c r="G117" s="513"/>
      <c r="H117" s="514"/>
      <c r="I117" s="514"/>
      <c r="J117" s="386"/>
      <c r="K117" s="386"/>
      <c r="L117" s="386"/>
      <c r="M117" s="386"/>
      <c r="N117" s="386"/>
      <c r="O117" s="386"/>
      <c r="P117" s="386"/>
      <c r="Q117" s="386"/>
      <c r="R117" s="386"/>
      <c r="S117" s="386"/>
      <c r="T117" s="386"/>
      <c r="U117" s="386"/>
      <c r="V117" s="386"/>
      <c r="W117" s="386"/>
      <c r="X117" s="386"/>
    </row>
    <row r="118" spans="1:24" ht="30" hidden="1" customHeight="1">
      <c r="A118" s="501"/>
      <c r="B118" s="828"/>
      <c r="C118" s="829"/>
      <c r="D118" s="829"/>
      <c r="E118" s="829"/>
      <c r="F118" s="829"/>
      <c r="G118" s="829"/>
      <c r="H118" s="829"/>
      <c r="I118" s="967"/>
      <c r="J118" s="386"/>
      <c r="K118" s="386"/>
      <c r="L118" s="386"/>
      <c r="M118" s="386"/>
      <c r="N118" s="386"/>
      <c r="O118" s="386"/>
      <c r="P118" s="386"/>
      <c r="Q118" s="386"/>
      <c r="R118" s="386"/>
      <c r="S118" s="386"/>
      <c r="T118" s="386"/>
      <c r="U118" s="386"/>
      <c r="V118" s="386"/>
      <c r="W118" s="386"/>
      <c r="X118" s="386"/>
    </row>
    <row r="119" spans="1:24" ht="42.75" hidden="1" customHeight="1">
      <c r="A119" s="497"/>
      <c r="B119" s="839"/>
      <c r="C119" s="839"/>
      <c r="D119" s="839"/>
      <c r="E119" s="839"/>
      <c r="F119" s="839"/>
      <c r="G119" s="830"/>
      <c r="H119" s="831"/>
      <c r="I119" s="832"/>
      <c r="J119" s="386"/>
      <c r="K119" s="386"/>
      <c r="L119" s="386"/>
      <c r="M119" s="386"/>
      <c r="N119" s="386"/>
      <c r="O119" s="386"/>
      <c r="P119" s="386"/>
      <c r="Q119" s="386"/>
      <c r="R119" s="386"/>
      <c r="S119" s="386"/>
      <c r="T119" s="386"/>
      <c r="U119" s="386"/>
      <c r="V119" s="386"/>
      <c r="W119" s="386"/>
      <c r="X119" s="386"/>
    </row>
    <row r="120" spans="1:24" ht="40.5" hidden="1" customHeight="1">
      <c r="A120" s="497"/>
      <c r="B120" s="836"/>
      <c r="C120" s="837"/>
      <c r="D120" s="837"/>
      <c r="E120" s="837"/>
      <c r="F120" s="838"/>
      <c r="G120" s="830"/>
      <c r="H120" s="831"/>
      <c r="I120" s="832"/>
      <c r="J120" s="386"/>
      <c r="K120" s="386"/>
      <c r="L120" s="386"/>
      <c r="M120" s="386"/>
      <c r="N120" s="386"/>
      <c r="O120" s="386"/>
      <c r="P120" s="386"/>
      <c r="Q120" s="386"/>
      <c r="R120" s="386"/>
      <c r="S120" s="386"/>
      <c r="T120" s="386"/>
      <c r="U120" s="386"/>
      <c r="V120" s="386"/>
      <c r="W120" s="386"/>
      <c r="X120" s="386"/>
    </row>
    <row r="121" spans="1:24" ht="21.75" hidden="1" customHeight="1">
      <c r="A121" s="497"/>
      <c r="B121" s="959"/>
      <c r="C121" s="960"/>
      <c r="D121" s="960"/>
      <c r="E121" s="960"/>
      <c r="F121" s="961"/>
      <c r="G121" s="486"/>
      <c r="H121" s="487"/>
      <c r="I121" s="487"/>
      <c r="J121" s="386"/>
      <c r="K121" s="386"/>
      <c r="L121" s="386"/>
      <c r="M121" s="386"/>
      <c r="N121" s="386"/>
      <c r="O121" s="386"/>
      <c r="P121" s="386"/>
      <c r="Q121" s="386"/>
      <c r="R121" s="386"/>
      <c r="S121" s="386"/>
      <c r="T121" s="386"/>
      <c r="U121" s="386"/>
      <c r="V121" s="386"/>
      <c r="W121" s="386"/>
      <c r="X121" s="386"/>
    </row>
    <row r="122" spans="1:24" ht="21.75" hidden="1" customHeight="1">
      <c r="A122" s="966"/>
      <c r="B122" s="839"/>
      <c r="C122" s="839"/>
      <c r="D122" s="839"/>
      <c r="E122" s="839"/>
      <c r="F122" s="839"/>
      <c r="G122" s="498"/>
      <c r="H122" s="498"/>
      <c r="I122" s="498"/>
      <c r="J122" s="386"/>
      <c r="K122" s="386"/>
      <c r="L122" s="386"/>
      <c r="M122" s="386"/>
      <c r="N122" s="386"/>
      <c r="O122" s="386"/>
      <c r="P122" s="386"/>
      <c r="Q122" s="386"/>
      <c r="R122" s="386"/>
      <c r="S122" s="386"/>
      <c r="T122" s="386"/>
      <c r="U122" s="386"/>
      <c r="V122" s="386"/>
      <c r="W122" s="386"/>
      <c r="X122" s="386"/>
    </row>
    <row r="123" spans="1:24" ht="21.75" hidden="1" customHeight="1">
      <c r="A123" s="966"/>
      <c r="B123" s="839"/>
      <c r="C123" s="839"/>
      <c r="D123" s="839"/>
      <c r="E123" s="839"/>
      <c r="F123" s="839"/>
      <c r="G123" s="512"/>
      <c r="H123" s="512"/>
      <c r="I123" s="512"/>
      <c r="J123" s="386"/>
      <c r="K123" s="386"/>
      <c r="L123" s="386"/>
      <c r="M123" s="386"/>
      <c r="N123" s="386"/>
      <c r="O123" s="386"/>
      <c r="P123" s="386"/>
      <c r="Q123" s="386"/>
      <c r="R123" s="386"/>
      <c r="S123" s="386"/>
      <c r="T123" s="386"/>
      <c r="U123" s="386"/>
      <c r="V123" s="386"/>
      <c r="W123" s="386"/>
      <c r="X123" s="386"/>
    </row>
    <row r="124" spans="1:24" ht="21.75" hidden="1" customHeight="1">
      <c r="A124" s="499"/>
      <c r="B124" s="833"/>
      <c r="C124" s="834"/>
      <c r="D124" s="834"/>
      <c r="E124" s="834"/>
      <c r="F124" s="835"/>
      <c r="G124" s="498"/>
      <c r="H124" s="498"/>
      <c r="I124" s="498"/>
      <c r="J124" s="386"/>
      <c r="K124" s="386"/>
      <c r="L124" s="386"/>
      <c r="M124" s="386"/>
      <c r="N124" s="386"/>
      <c r="O124" s="386"/>
      <c r="P124" s="386"/>
      <c r="Q124" s="386"/>
      <c r="R124" s="386"/>
      <c r="S124" s="386"/>
      <c r="T124" s="386"/>
      <c r="U124" s="386"/>
      <c r="V124" s="386"/>
      <c r="W124" s="386"/>
      <c r="X124" s="386"/>
    </row>
    <row r="125" spans="1:24" ht="21.75" hidden="1" customHeight="1">
      <c r="A125" s="500"/>
      <c r="B125" s="836"/>
      <c r="C125" s="837"/>
      <c r="D125" s="837"/>
      <c r="E125" s="837"/>
      <c r="F125" s="838"/>
      <c r="G125" s="513"/>
      <c r="H125" s="514"/>
      <c r="I125" s="514"/>
      <c r="J125" s="386"/>
      <c r="K125" s="386"/>
      <c r="L125" s="386"/>
      <c r="M125" s="386"/>
      <c r="N125" s="386"/>
      <c r="O125" s="386"/>
      <c r="P125" s="386"/>
      <c r="Q125" s="386"/>
      <c r="R125" s="386"/>
      <c r="S125" s="386"/>
      <c r="T125" s="386"/>
      <c r="U125" s="386"/>
      <c r="V125" s="386"/>
      <c r="W125" s="386"/>
      <c r="X125" s="386"/>
    </row>
    <row r="126" spans="1:24" ht="21.75" hidden="1" customHeight="1">
      <c r="A126" s="495"/>
      <c r="B126" s="496"/>
      <c r="C126" s="496"/>
      <c r="D126" s="496"/>
      <c r="E126" s="496"/>
      <c r="F126" s="496"/>
      <c r="G126" s="490"/>
      <c r="H126" s="490"/>
      <c r="I126" s="490"/>
      <c r="J126" s="386"/>
      <c r="K126" s="386"/>
      <c r="L126" s="386"/>
      <c r="M126" s="386"/>
      <c r="N126" s="386"/>
      <c r="O126" s="386"/>
      <c r="P126" s="386"/>
      <c r="Q126" s="386"/>
      <c r="R126" s="386"/>
      <c r="S126" s="386"/>
      <c r="T126" s="386"/>
      <c r="U126" s="386"/>
      <c r="V126" s="386"/>
      <c r="W126" s="386"/>
      <c r="X126" s="386"/>
    </row>
    <row r="127" spans="1:24" ht="17.25" hidden="1" customHeight="1">
      <c r="A127" s="962"/>
      <c r="B127" s="962"/>
      <c r="C127" s="962"/>
      <c r="D127" s="962"/>
      <c r="E127" s="962"/>
      <c r="F127" s="962"/>
      <c r="G127" s="962"/>
      <c r="H127" s="962"/>
      <c r="I127" s="962"/>
      <c r="J127" s="386"/>
      <c r="K127" s="386"/>
      <c r="L127" s="386"/>
      <c r="M127" s="386"/>
      <c r="N127" s="386"/>
      <c r="O127" s="386"/>
      <c r="P127" s="386"/>
      <c r="Q127" s="386"/>
      <c r="R127" s="386"/>
      <c r="S127" s="386"/>
      <c r="T127" s="386"/>
      <c r="U127" s="386"/>
      <c r="V127" s="386"/>
      <c r="W127" s="386"/>
      <c r="X127" s="386"/>
    </row>
    <row r="128" spans="1:24" ht="17.25" hidden="1" customHeight="1">
      <c r="A128" s="491"/>
      <c r="B128" s="952"/>
      <c r="C128" s="953"/>
      <c r="D128" s="953"/>
      <c r="E128" s="953"/>
      <c r="F128" s="953"/>
      <c r="G128" s="953"/>
      <c r="H128" s="953"/>
      <c r="I128" s="954"/>
      <c r="J128" s="386"/>
      <c r="K128" s="386"/>
      <c r="L128" s="386"/>
      <c r="M128" s="386"/>
      <c r="N128" s="386"/>
      <c r="O128" s="386"/>
      <c r="P128" s="386"/>
      <c r="Q128" s="386"/>
      <c r="R128" s="386"/>
      <c r="S128" s="386"/>
      <c r="T128" s="386"/>
      <c r="U128" s="386"/>
      <c r="V128" s="386"/>
      <c r="W128" s="386"/>
      <c r="X128" s="386"/>
    </row>
    <row r="129" spans="1:24" ht="17.25" hidden="1" customHeight="1">
      <c r="A129" s="396"/>
      <c r="B129" s="843"/>
      <c r="C129" s="844"/>
      <c r="D129" s="844"/>
      <c r="E129" s="844"/>
      <c r="F129" s="844"/>
      <c r="G129" s="844"/>
      <c r="H129" s="844"/>
      <c r="I129" s="845"/>
      <c r="J129" s="386"/>
      <c r="K129" s="386"/>
      <c r="L129" s="386"/>
      <c r="M129" s="386"/>
      <c r="N129" s="386"/>
      <c r="O129" s="386"/>
      <c r="P129" s="386"/>
      <c r="Q129" s="386"/>
      <c r="R129" s="386"/>
      <c r="S129" s="386"/>
      <c r="T129" s="386"/>
      <c r="U129" s="386"/>
      <c r="V129" s="386"/>
      <c r="W129" s="386"/>
      <c r="X129" s="386"/>
    </row>
    <row r="130" spans="1:24" ht="17.25" hidden="1" customHeight="1">
      <c r="A130" s="396"/>
      <c r="B130" s="396"/>
      <c r="C130" s="396"/>
      <c r="D130" s="396"/>
      <c r="E130" s="396"/>
      <c r="F130" s="396"/>
      <c r="G130" s="396"/>
      <c r="H130" s="396"/>
      <c r="I130" s="396"/>
      <c r="J130" s="386"/>
      <c r="K130" s="386"/>
      <c r="L130" s="386"/>
      <c r="M130" s="386"/>
      <c r="N130" s="386"/>
      <c r="O130" s="386"/>
      <c r="P130" s="386"/>
      <c r="Q130" s="386"/>
      <c r="R130" s="386"/>
      <c r="S130" s="386"/>
      <c r="T130" s="386"/>
      <c r="U130" s="386"/>
      <c r="V130" s="386"/>
      <c r="W130" s="386"/>
      <c r="X130" s="386"/>
    </row>
    <row r="131" spans="1:24" ht="99" hidden="1" customHeight="1">
      <c r="A131" s="444"/>
      <c r="B131" s="843"/>
      <c r="C131" s="844"/>
      <c r="D131" s="844"/>
      <c r="E131" s="844"/>
      <c r="F131" s="844"/>
      <c r="G131" s="844"/>
      <c r="H131" s="844"/>
      <c r="I131" s="845"/>
      <c r="J131" s="386"/>
      <c r="K131" s="386"/>
      <c r="L131" s="386"/>
      <c r="M131" s="386"/>
      <c r="N131" s="386"/>
      <c r="O131" s="386"/>
      <c r="P131" s="386"/>
      <c r="Q131" s="386"/>
      <c r="R131" s="386"/>
      <c r="S131" s="386"/>
      <c r="T131" s="386"/>
      <c r="U131" s="386"/>
      <c r="V131" s="386"/>
      <c r="W131" s="386"/>
      <c r="X131" s="386"/>
    </row>
    <row r="132" spans="1:24" ht="17.25" hidden="1" customHeight="1">
      <c r="A132" s="396"/>
      <c r="B132" s="396"/>
      <c r="C132" s="396"/>
      <c r="D132" s="396"/>
      <c r="E132" s="396"/>
      <c r="F132" s="396"/>
      <c r="G132" s="396"/>
      <c r="H132" s="396"/>
      <c r="I132" s="396"/>
      <c r="J132" s="386"/>
      <c r="K132" s="386"/>
      <c r="L132" s="386"/>
      <c r="M132" s="386"/>
      <c r="N132" s="386"/>
      <c r="O132" s="386"/>
      <c r="P132" s="386"/>
      <c r="Q132" s="386"/>
      <c r="R132" s="386"/>
      <c r="S132" s="386"/>
      <c r="T132" s="386"/>
      <c r="U132" s="386"/>
      <c r="V132" s="386"/>
      <c r="W132" s="386"/>
      <c r="X132" s="386"/>
    </row>
    <row r="133" spans="1:24" ht="17.25" hidden="1" customHeight="1">
      <c r="A133" s="396"/>
      <c r="B133" s="963"/>
      <c r="C133" s="964"/>
      <c r="D133" s="964"/>
      <c r="E133" s="964"/>
      <c r="F133" s="964"/>
      <c r="G133" s="964"/>
      <c r="H133" s="964"/>
      <c r="I133" s="965"/>
      <c r="J133" s="386"/>
      <c r="K133" s="386"/>
      <c r="L133" s="386"/>
      <c r="M133" s="386"/>
      <c r="N133" s="386"/>
      <c r="O133" s="386"/>
      <c r="P133" s="386"/>
      <c r="Q133" s="386"/>
      <c r="R133" s="386"/>
      <c r="S133" s="386"/>
      <c r="T133" s="386"/>
      <c r="U133" s="386"/>
      <c r="V133" s="386"/>
      <c r="W133" s="386"/>
      <c r="X133" s="386"/>
    </row>
    <row r="134" spans="1:24" ht="37.5" hidden="1" customHeight="1">
      <c r="A134" s="396"/>
      <c r="B134" s="839"/>
      <c r="C134" s="839"/>
      <c r="D134" s="839"/>
      <c r="E134" s="839"/>
      <c r="F134" s="839"/>
      <c r="G134" s="830"/>
      <c r="H134" s="831"/>
      <c r="I134" s="832"/>
      <c r="J134" s="386"/>
      <c r="K134" s="386"/>
      <c r="L134" s="386"/>
      <c r="M134" s="386"/>
      <c r="N134" s="386"/>
      <c r="O134" s="386"/>
      <c r="P134" s="386"/>
      <c r="Q134" s="386"/>
      <c r="R134" s="386"/>
      <c r="S134" s="386"/>
      <c r="T134" s="386"/>
      <c r="U134" s="386"/>
      <c r="V134" s="386"/>
      <c r="W134" s="386"/>
      <c r="X134" s="386"/>
    </row>
    <row r="135" spans="1:24" ht="39.75" hidden="1" customHeight="1">
      <c r="A135" s="396"/>
      <c r="B135" s="839"/>
      <c r="C135" s="839"/>
      <c r="D135" s="839"/>
      <c r="E135" s="839"/>
      <c r="F135" s="839"/>
      <c r="G135" s="830"/>
      <c r="H135" s="831"/>
      <c r="I135" s="832"/>
      <c r="J135" s="386"/>
      <c r="K135" s="386"/>
      <c r="L135" s="386"/>
      <c r="M135" s="386"/>
      <c r="N135" s="386"/>
      <c r="O135" s="386"/>
      <c r="P135" s="386"/>
      <c r="Q135" s="386"/>
      <c r="R135" s="386"/>
      <c r="S135" s="386"/>
      <c r="T135" s="386"/>
      <c r="U135" s="386"/>
      <c r="V135" s="386"/>
      <c r="W135" s="386"/>
      <c r="X135" s="386"/>
    </row>
    <row r="136" spans="1:24" hidden="1">
      <c r="A136" s="427"/>
      <c r="B136" s="840"/>
      <c r="C136" s="841"/>
      <c r="D136" s="841"/>
      <c r="E136" s="841"/>
      <c r="F136" s="841"/>
      <c r="G136" s="841"/>
      <c r="H136" s="841"/>
      <c r="I136" s="842"/>
      <c r="J136" s="386"/>
      <c r="K136" s="386"/>
      <c r="L136" s="386"/>
      <c r="M136" s="386"/>
      <c r="N136" s="386"/>
      <c r="O136" s="386"/>
      <c r="P136" s="386"/>
      <c r="Q136" s="386"/>
      <c r="R136" s="386"/>
      <c r="S136" s="386"/>
      <c r="T136" s="386"/>
      <c r="U136" s="386"/>
      <c r="V136" s="386"/>
      <c r="W136" s="386"/>
      <c r="X136" s="386"/>
    </row>
    <row r="137" spans="1:24" ht="23.25" hidden="1" customHeight="1">
      <c r="A137" s="417"/>
      <c r="B137" s="841"/>
      <c r="C137" s="841"/>
      <c r="D137" s="841"/>
      <c r="E137" s="841"/>
      <c r="F137" s="846"/>
      <c r="G137" s="846"/>
      <c r="H137" s="846"/>
      <c r="I137" s="846"/>
      <c r="J137" s="386"/>
      <c r="K137" s="386"/>
      <c r="L137" s="386"/>
      <c r="M137" s="511"/>
      <c r="N137" s="386"/>
      <c r="O137" s="386"/>
      <c r="P137" s="386"/>
      <c r="Q137" s="386"/>
      <c r="R137" s="386"/>
      <c r="S137" s="386"/>
      <c r="T137" s="386"/>
      <c r="U137" s="386"/>
      <c r="V137" s="386"/>
      <c r="W137" s="386"/>
      <c r="X137" s="386"/>
    </row>
    <row r="138" spans="1:24" ht="24" hidden="1" customHeight="1">
      <c r="A138" s="417"/>
      <c r="B138" s="841"/>
      <c r="C138" s="841"/>
      <c r="D138" s="841"/>
      <c r="E138" s="841"/>
      <c r="F138" s="846"/>
      <c r="G138" s="846"/>
      <c r="H138" s="846"/>
      <c r="I138" s="846"/>
      <c r="J138" s="386"/>
      <c r="K138" s="386"/>
      <c r="L138" s="386"/>
      <c r="M138" s="386"/>
      <c r="N138" s="386"/>
      <c r="O138" s="386"/>
      <c r="P138" s="386"/>
      <c r="Q138" s="386"/>
      <c r="R138" s="386"/>
      <c r="S138" s="386"/>
      <c r="T138" s="386"/>
      <c r="U138" s="386"/>
      <c r="V138" s="386"/>
      <c r="W138" s="386"/>
      <c r="X138" s="386"/>
    </row>
    <row r="139" spans="1:24" ht="20.25" hidden="1" customHeight="1">
      <c r="A139" s="417"/>
      <c r="B139" s="841"/>
      <c r="C139" s="841"/>
      <c r="D139" s="841"/>
      <c r="E139" s="841"/>
      <c r="F139" s="846"/>
      <c r="G139" s="846"/>
      <c r="H139" s="846"/>
      <c r="I139" s="846"/>
      <c r="J139" s="386"/>
      <c r="K139" s="386"/>
      <c r="L139" s="386"/>
      <c r="M139" s="386"/>
      <c r="N139" s="386"/>
      <c r="O139" s="386"/>
      <c r="P139" s="386"/>
      <c r="Q139" s="386"/>
      <c r="R139" s="386"/>
      <c r="S139" s="386"/>
      <c r="T139" s="386"/>
      <c r="U139" s="386"/>
      <c r="V139" s="386"/>
      <c r="W139" s="386"/>
      <c r="X139" s="386"/>
    </row>
    <row r="140" spans="1:24" ht="20.25" hidden="1" customHeight="1">
      <c r="A140" s="417"/>
      <c r="B140" s="841"/>
      <c r="C140" s="841"/>
      <c r="D140" s="841"/>
      <c r="E140" s="841"/>
      <c r="F140" s="846"/>
      <c r="G140" s="846"/>
      <c r="H140" s="846"/>
      <c r="I140" s="846"/>
      <c r="J140" s="386"/>
      <c r="K140" s="386"/>
      <c r="L140" s="386"/>
      <c r="M140" s="386"/>
      <c r="N140" s="386"/>
      <c r="O140" s="386"/>
      <c r="P140" s="386"/>
      <c r="Q140" s="386"/>
      <c r="R140" s="386"/>
      <c r="S140" s="386"/>
      <c r="T140" s="386"/>
      <c r="U140" s="386"/>
      <c r="V140" s="386"/>
      <c r="W140" s="386"/>
      <c r="X140" s="386"/>
    </row>
    <row r="141" spans="1:24" ht="40.5" hidden="1" customHeight="1">
      <c r="A141" s="488"/>
      <c r="B141" s="841"/>
      <c r="C141" s="841"/>
      <c r="D141" s="841"/>
      <c r="E141" s="842"/>
      <c r="F141" s="846"/>
      <c r="G141" s="846"/>
      <c r="H141" s="957"/>
      <c r="I141" s="958"/>
      <c r="J141" s="386"/>
      <c r="K141" s="386"/>
      <c r="L141" s="386"/>
      <c r="M141" s="386"/>
      <c r="N141" s="386"/>
      <c r="O141" s="386"/>
      <c r="P141" s="386"/>
      <c r="Q141" s="386"/>
      <c r="R141" s="386"/>
      <c r="S141" s="386"/>
      <c r="T141" s="386"/>
      <c r="U141" s="386"/>
      <c r="V141" s="386"/>
      <c r="W141" s="386"/>
      <c r="X141" s="386"/>
    </row>
    <row r="142" spans="1:24" ht="112.5" hidden="1" customHeight="1">
      <c r="A142" s="429"/>
      <c r="B142" s="840"/>
      <c r="C142" s="841"/>
      <c r="D142" s="841"/>
      <c r="E142" s="842"/>
      <c r="F142" s="863"/>
      <c r="G142" s="864"/>
      <c r="H142" s="863"/>
      <c r="I142" s="864"/>
      <c r="J142" s="386"/>
      <c r="K142" s="386"/>
      <c r="L142" s="386"/>
      <c r="M142" s="386"/>
      <c r="N142" s="386"/>
      <c r="O142" s="386"/>
      <c r="P142" s="386"/>
      <c r="Q142" s="386"/>
      <c r="R142" s="386"/>
      <c r="S142" s="386"/>
      <c r="T142" s="386"/>
      <c r="U142" s="386"/>
      <c r="V142" s="386"/>
      <c r="W142" s="386"/>
      <c r="X142" s="386"/>
    </row>
    <row r="143" spans="1:24" ht="43.5" hidden="1" customHeight="1">
      <c r="A143" s="396"/>
      <c r="B143" s="840"/>
      <c r="C143" s="841"/>
      <c r="D143" s="841"/>
      <c r="E143" s="841"/>
      <c r="F143" s="846"/>
      <c r="G143" s="846"/>
      <c r="H143" s="846"/>
      <c r="I143" s="846"/>
      <c r="J143" s="386"/>
      <c r="K143" s="386"/>
      <c r="L143" s="386"/>
      <c r="M143" s="386"/>
      <c r="N143" s="386"/>
      <c r="O143" s="386"/>
      <c r="P143" s="386"/>
      <c r="Q143" s="386"/>
      <c r="R143" s="386"/>
      <c r="S143" s="386"/>
      <c r="T143" s="386"/>
      <c r="U143" s="386"/>
      <c r="V143" s="386"/>
      <c r="W143" s="386"/>
      <c r="X143" s="386"/>
    </row>
    <row r="144" spans="1:24" hidden="1">
      <c r="A144" s="467"/>
      <c r="B144" s="848"/>
      <c r="C144" s="848"/>
      <c r="D144" s="848"/>
      <c r="E144" s="848"/>
      <c r="F144" s="848"/>
      <c r="G144" s="848"/>
      <c r="H144" s="848"/>
      <c r="I144" s="848"/>
      <c r="J144" s="386"/>
      <c r="K144" s="386"/>
      <c r="L144" s="386"/>
      <c r="M144" s="386"/>
      <c r="N144" s="386"/>
      <c r="O144" s="386"/>
      <c r="P144" s="386"/>
      <c r="Q144" s="386"/>
      <c r="R144" s="386"/>
      <c r="S144" s="386"/>
      <c r="T144" s="386"/>
      <c r="U144" s="386"/>
      <c r="V144" s="386"/>
      <c r="W144" s="386"/>
      <c r="X144" s="386"/>
    </row>
    <row r="145" spans="1:24" ht="17.25" hidden="1" customHeight="1">
      <c r="A145" s="467"/>
      <c r="B145" s="772"/>
      <c r="C145" s="772"/>
      <c r="D145" s="772"/>
      <c r="E145" s="772"/>
      <c r="F145" s="772"/>
      <c r="G145" s="772"/>
      <c r="H145" s="772"/>
      <c r="I145" s="772"/>
      <c r="J145" s="386"/>
      <c r="K145" s="386"/>
      <c r="L145" s="386"/>
      <c r="M145" s="386"/>
      <c r="N145" s="386"/>
      <c r="O145" s="386"/>
      <c r="P145" s="386"/>
      <c r="Q145" s="386"/>
      <c r="R145" s="386"/>
      <c r="S145" s="386"/>
      <c r="T145" s="386"/>
      <c r="U145" s="386"/>
      <c r="V145" s="386"/>
      <c r="W145" s="386"/>
      <c r="X145" s="386"/>
    </row>
    <row r="146" spans="1:24" ht="17.25" hidden="1" customHeight="1">
      <c r="A146" s="467"/>
      <c r="B146" s="550"/>
      <c r="C146" s="481"/>
      <c r="D146" s="481"/>
      <c r="E146" s="481"/>
      <c r="F146" s="481"/>
      <c r="G146" s="481"/>
      <c r="H146" s="481"/>
      <c r="I146" s="481"/>
      <c r="J146" s="386"/>
      <c r="K146" s="386"/>
      <c r="L146" s="386"/>
      <c r="M146" s="386"/>
      <c r="N146" s="386"/>
      <c r="O146" s="386"/>
      <c r="P146" s="386"/>
      <c r="Q146" s="386"/>
      <c r="R146" s="386"/>
      <c r="S146" s="386"/>
      <c r="T146" s="386"/>
      <c r="U146" s="386"/>
      <c r="V146" s="386"/>
      <c r="W146" s="386"/>
      <c r="X146" s="386"/>
    </row>
    <row r="147" spans="1:24" ht="17.25" hidden="1" customHeight="1">
      <c r="A147" s="467"/>
      <c r="B147" s="772"/>
      <c r="C147" s="772"/>
      <c r="D147" s="772"/>
      <c r="E147" s="772"/>
      <c r="F147" s="772"/>
      <c r="G147" s="772"/>
      <c r="H147" s="772"/>
      <c r="I147" s="772"/>
      <c r="J147" s="386"/>
      <c r="K147" s="386"/>
      <c r="L147" s="386"/>
      <c r="M147" s="386"/>
      <c r="N147" s="386"/>
      <c r="O147" s="386"/>
      <c r="P147" s="386"/>
      <c r="Q147" s="386"/>
      <c r="R147" s="386"/>
      <c r="S147" s="386"/>
      <c r="T147" s="386"/>
      <c r="U147" s="386"/>
      <c r="V147" s="386"/>
      <c r="W147" s="386"/>
      <c r="X147" s="386"/>
    </row>
    <row r="148" spans="1:24" ht="17.25" hidden="1" customHeight="1">
      <c r="A148" s="467"/>
      <c r="B148" s="772"/>
      <c r="C148" s="772"/>
      <c r="D148" s="772"/>
      <c r="E148" s="772"/>
      <c r="F148" s="772"/>
      <c r="G148" s="772"/>
      <c r="H148" s="772"/>
      <c r="I148" s="772"/>
      <c r="J148" s="386"/>
      <c r="K148" s="386"/>
      <c r="L148" s="386"/>
      <c r="M148" s="386"/>
      <c r="N148" s="386"/>
      <c r="O148" s="386"/>
      <c r="P148" s="386"/>
      <c r="Q148" s="386"/>
      <c r="R148" s="386"/>
      <c r="S148" s="386"/>
      <c r="T148" s="386"/>
      <c r="U148" s="386"/>
      <c r="V148" s="386"/>
      <c r="W148" s="386"/>
      <c r="X148" s="386"/>
    </row>
    <row r="149" spans="1:24" ht="17.25" hidden="1" customHeight="1">
      <c r="A149" s="529"/>
      <c r="B149" s="529"/>
      <c r="C149" s="529"/>
      <c r="D149" s="529"/>
      <c r="E149" s="529"/>
      <c r="F149" s="529"/>
      <c r="G149" s="529"/>
      <c r="H149" s="529"/>
      <c r="I149" s="529"/>
      <c r="J149" s="386"/>
      <c r="K149" s="386"/>
      <c r="L149" s="386"/>
      <c r="M149" s="386"/>
      <c r="N149" s="386"/>
      <c r="O149" s="386"/>
      <c r="P149" s="386"/>
      <c r="Q149" s="386"/>
      <c r="R149" s="386"/>
      <c r="S149" s="386"/>
      <c r="T149" s="386"/>
      <c r="U149" s="386"/>
      <c r="V149" s="386"/>
      <c r="W149" s="386"/>
      <c r="X149" s="386"/>
    </row>
    <row r="150" spans="1:24" ht="17.25" hidden="1" customHeight="1">
      <c r="A150" s="396"/>
      <c r="B150" s="870"/>
      <c r="C150" s="871"/>
      <c r="D150" s="871"/>
      <c r="E150" s="871"/>
      <c r="F150" s="871"/>
      <c r="G150" s="872"/>
      <c r="H150" s="512"/>
      <c r="I150" s="396"/>
      <c r="J150" s="386"/>
      <c r="K150" s="386"/>
      <c r="L150" s="386"/>
      <c r="M150" s="386"/>
      <c r="N150" s="386"/>
      <c r="O150" s="386"/>
      <c r="P150" s="386"/>
      <c r="Q150" s="386"/>
      <c r="R150" s="386"/>
      <c r="S150" s="386"/>
      <c r="T150" s="386"/>
      <c r="U150" s="386"/>
      <c r="V150" s="386"/>
      <c r="W150" s="386"/>
      <c r="X150" s="386"/>
    </row>
    <row r="151" spans="1:24" ht="17.25" hidden="1" customHeight="1">
      <c r="A151" s="396"/>
      <c r="B151" s="870"/>
      <c r="C151" s="871"/>
      <c r="D151" s="871"/>
      <c r="E151" s="871"/>
      <c r="F151" s="871"/>
      <c r="G151" s="872"/>
      <c r="H151" s="513"/>
      <c r="I151" s="396"/>
      <c r="J151" s="386"/>
      <c r="K151" s="386"/>
      <c r="L151" s="386"/>
      <c r="M151" s="386"/>
      <c r="N151" s="386"/>
      <c r="O151" s="386"/>
      <c r="P151" s="386"/>
      <c r="Q151" s="386"/>
      <c r="R151" s="386"/>
      <c r="S151" s="386"/>
      <c r="T151" s="386"/>
      <c r="U151" s="386"/>
      <c r="V151" s="386"/>
      <c r="W151" s="386"/>
      <c r="X151" s="386"/>
    </row>
    <row r="152" spans="1:24" ht="17.25" hidden="1" customHeight="1">
      <c r="A152" s="409"/>
      <c r="B152" s="530"/>
      <c r="C152" s="480"/>
      <c r="D152" s="480"/>
      <c r="E152" s="480"/>
      <c r="F152" s="480"/>
      <c r="G152" s="480"/>
      <c r="H152" s="409"/>
      <c r="I152" s="409"/>
      <c r="J152" s="386"/>
      <c r="K152" s="386"/>
      <c r="L152" s="386"/>
      <c r="M152" s="386"/>
      <c r="N152" s="386"/>
      <c r="O152" s="386"/>
      <c r="P152" s="386"/>
      <c r="Q152" s="386"/>
      <c r="R152" s="386"/>
      <c r="S152" s="386"/>
      <c r="T152" s="386"/>
      <c r="U152" s="386"/>
      <c r="V152" s="386"/>
      <c r="W152" s="386"/>
      <c r="X152" s="386"/>
    </row>
    <row r="153" spans="1:24" ht="17.25" hidden="1" customHeight="1">
      <c r="A153" s="409"/>
      <c r="B153" s="409"/>
      <c r="C153" s="409"/>
      <c r="D153" s="409"/>
      <c r="E153" s="409"/>
      <c r="F153" s="409"/>
      <c r="G153" s="409"/>
      <c r="H153" s="409"/>
      <c r="I153" s="409"/>
      <c r="J153" s="386"/>
      <c r="K153" s="386"/>
      <c r="L153" s="386"/>
      <c r="M153" s="386"/>
      <c r="N153" s="386"/>
      <c r="O153" s="386"/>
      <c r="P153" s="386"/>
      <c r="Q153" s="386"/>
      <c r="R153" s="386"/>
      <c r="S153" s="386"/>
      <c r="T153" s="386"/>
      <c r="U153" s="386"/>
      <c r="V153" s="386"/>
      <c r="W153" s="386"/>
      <c r="X153" s="386"/>
    </row>
    <row r="154" spans="1:24" ht="16.5" hidden="1" customHeight="1">
      <c r="A154" s="404"/>
      <c r="B154" s="784"/>
      <c r="C154" s="784"/>
      <c r="D154" s="784"/>
      <c r="E154" s="784"/>
      <c r="F154" s="784"/>
      <c r="G154" s="784"/>
      <c r="H154" s="784"/>
      <c r="I154" s="784"/>
      <c r="J154" s="390"/>
    </row>
    <row r="155" spans="1:24" ht="9" hidden="1" customHeight="1">
      <c r="A155" s="390"/>
      <c r="B155" s="409"/>
      <c r="C155" s="409"/>
      <c r="D155" s="409"/>
      <c r="E155" s="409"/>
      <c r="F155" s="409"/>
      <c r="G155" s="409"/>
      <c r="H155" s="409"/>
      <c r="I155" s="390"/>
      <c r="J155" s="390"/>
    </row>
    <row r="156" spans="1:24" ht="18" hidden="1" customHeight="1">
      <c r="A156" s="430"/>
      <c r="B156" s="865"/>
      <c r="C156" s="865"/>
      <c r="D156" s="865"/>
      <c r="E156" s="865"/>
      <c r="F156" s="865"/>
      <c r="G156" s="865"/>
      <c r="H156" s="865"/>
      <c r="I156" s="865"/>
    </row>
    <row r="157" spans="1:24" ht="9" hidden="1" customHeight="1">
      <c r="A157" s="390"/>
      <c r="B157" s="409"/>
      <c r="C157" s="409"/>
      <c r="D157" s="409"/>
      <c r="E157" s="409"/>
      <c r="F157" s="409"/>
      <c r="G157" s="409"/>
      <c r="H157" s="409"/>
      <c r="I157" s="390"/>
      <c r="J157" s="390"/>
    </row>
    <row r="158" spans="1:24" ht="18.75" hidden="1" customHeight="1">
      <c r="A158" s="406"/>
      <c r="B158" s="773"/>
      <c r="C158" s="773"/>
      <c r="D158" s="773"/>
      <c r="E158" s="773"/>
      <c r="F158" s="773"/>
      <c r="G158" s="773"/>
      <c r="H158" s="773"/>
      <c r="I158" s="773"/>
      <c r="J158" s="390"/>
    </row>
    <row r="159" spans="1:24" ht="51.75" hidden="1" customHeight="1">
      <c r="A159" s="406"/>
      <c r="B159" s="774"/>
      <c r="C159" s="774"/>
      <c r="D159" s="774"/>
      <c r="E159" s="774"/>
      <c r="F159" s="774"/>
      <c r="G159" s="774"/>
      <c r="H159" s="774"/>
      <c r="I159" s="774"/>
      <c r="J159" s="390"/>
    </row>
    <row r="160" spans="1:24" hidden="1">
      <c r="A160" s="406"/>
      <c r="B160" s="431"/>
      <c r="C160" s="431"/>
      <c r="D160" s="431"/>
      <c r="E160" s="431"/>
      <c r="F160" s="431"/>
      <c r="G160" s="431"/>
      <c r="H160" s="431"/>
      <c r="I160" s="431"/>
      <c r="J160" s="390"/>
    </row>
    <row r="161" spans="1:10" ht="39.75" hidden="1" customHeight="1">
      <c r="A161" s="432"/>
      <c r="B161" s="849"/>
      <c r="C161" s="849"/>
      <c r="D161" s="849"/>
      <c r="E161" s="849"/>
      <c r="F161" s="849"/>
      <c r="G161" s="849"/>
      <c r="H161" s="849"/>
      <c r="I161" s="849"/>
      <c r="J161" s="390"/>
    </row>
    <row r="162" spans="1:10" ht="12.75" hidden="1" customHeight="1">
      <c r="A162" s="432"/>
      <c r="B162" s="409"/>
      <c r="C162" s="409"/>
      <c r="D162" s="409"/>
      <c r="E162" s="409"/>
      <c r="F162" s="409"/>
      <c r="G162" s="409"/>
      <c r="H162" s="409"/>
      <c r="I162" s="390"/>
      <c r="J162" s="390"/>
    </row>
    <row r="163" spans="1:10" ht="65.25" hidden="1" customHeight="1">
      <c r="A163" s="406"/>
      <c r="B163" s="850"/>
      <c r="C163" s="851"/>
      <c r="D163" s="851"/>
      <c r="E163" s="851"/>
      <c r="F163" s="851"/>
      <c r="G163" s="851"/>
      <c r="H163" s="851"/>
      <c r="I163" s="851"/>
      <c r="J163" s="390"/>
    </row>
    <row r="164" spans="1:10" ht="10.5" hidden="1" customHeight="1">
      <c r="A164" s="433"/>
      <c r="B164" s="434"/>
      <c r="C164" s="434"/>
      <c r="D164" s="434"/>
      <c r="E164" s="434"/>
      <c r="F164" s="434"/>
      <c r="G164" s="434"/>
      <c r="H164" s="434"/>
      <c r="I164" s="434"/>
      <c r="J164" s="390"/>
    </row>
    <row r="165" spans="1:10" ht="77.25" hidden="1" customHeight="1">
      <c r="A165" s="435"/>
      <c r="B165" s="850"/>
      <c r="C165" s="868"/>
      <c r="D165" s="868"/>
      <c r="E165" s="868"/>
      <c r="F165" s="868"/>
      <c r="G165" s="868"/>
      <c r="H165" s="868"/>
      <c r="I165" s="868"/>
    </row>
    <row r="166" spans="1:10" ht="12.75" hidden="1" customHeight="1">
      <c r="B166" s="436"/>
      <c r="C166" s="436"/>
      <c r="D166" s="436"/>
      <c r="E166" s="436"/>
      <c r="F166" s="436"/>
      <c r="G166" s="436"/>
      <c r="H166" s="436"/>
      <c r="I166" s="436"/>
    </row>
    <row r="167" spans="1:10" ht="114" hidden="1" customHeight="1">
      <c r="B167" s="869"/>
      <c r="C167" s="869"/>
      <c r="D167" s="869"/>
      <c r="E167" s="869"/>
      <c r="F167" s="869"/>
      <c r="G167" s="869"/>
      <c r="H167" s="869"/>
      <c r="I167" s="869"/>
    </row>
    <row r="168" spans="1:10" ht="15" hidden="1" customHeight="1">
      <c r="A168" s="390"/>
      <c r="B168" s="437"/>
      <c r="C168" s="437"/>
      <c r="D168" s="437"/>
      <c r="E168" s="437"/>
      <c r="F168" s="437"/>
      <c r="G168" s="437"/>
      <c r="H168" s="437"/>
      <c r="I168" s="437"/>
      <c r="J168" s="390"/>
    </row>
    <row r="169" spans="1:10" ht="54" hidden="1" customHeight="1">
      <c r="A169" s="407"/>
      <c r="B169" s="779"/>
      <c r="C169" s="779"/>
      <c r="D169" s="779"/>
      <c r="E169" s="779"/>
      <c r="F169" s="779"/>
      <c r="G169" s="779"/>
      <c r="H169" s="779"/>
      <c r="I169" s="779"/>
      <c r="J169" s="390"/>
    </row>
    <row r="170" spans="1:10" ht="20.25" hidden="1" customHeight="1">
      <c r="A170" s="438"/>
      <c r="B170" s="775"/>
      <c r="C170" s="775"/>
      <c r="D170" s="775"/>
      <c r="E170" s="775"/>
      <c r="F170" s="775"/>
      <c r="G170" s="775"/>
      <c r="H170" s="775"/>
      <c r="I170" s="775"/>
      <c r="J170" s="390"/>
    </row>
    <row r="171" spans="1:10" ht="22.5" hidden="1" customHeight="1">
      <c r="A171" s="396"/>
      <c r="B171" s="770"/>
      <c r="C171" s="776"/>
      <c r="D171" s="776"/>
      <c r="E171" s="776"/>
      <c r="F171" s="770"/>
      <c r="G171" s="776"/>
      <c r="H171" s="776"/>
      <c r="I171" s="771"/>
      <c r="J171" s="390">
        <f>J17</f>
        <v>1</v>
      </c>
    </row>
    <row r="172" spans="1:10" ht="25.5" hidden="1" customHeight="1">
      <c r="A172" s="396"/>
      <c r="B172" s="770"/>
      <c r="C172" s="776"/>
      <c r="D172" s="776"/>
      <c r="E172" s="776"/>
      <c r="F172" s="776"/>
      <c r="G172" s="776"/>
      <c r="H172" s="776"/>
      <c r="I172" s="776"/>
      <c r="J172" s="390"/>
    </row>
    <row r="173" spans="1:10" ht="19.5" hidden="1" customHeight="1">
      <c r="A173" s="439"/>
      <c r="B173" s="440"/>
      <c r="C173" s="441"/>
      <c r="D173" s="852"/>
      <c r="E173" s="853"/>
      <c r="F173" s="790"/>
      <c r="G173" s="791"/>
      <c r="H173" s="791"/>
      <c r="I173" s="794"/>
      <c r="J173" s="390"/>
    </row>
    <row r="174" spans="1:10" ht="39.75" hidden="1" customHeight="1">
      <c r="A174" s="439"/>
      <c r="B174" s="440"/>
      <c r="C174" s="441"/>
      <c r="D174" s="857"/>
      <c r="E174" s="858"/>
      <c r="F174" s="854"/>
      <c r="G174" s="855"/>
      <c r="H174" s="855"/>
      <c r="I174" s="856"/>
      <c r="J174" s="390"/>
    </row>
    <row r="175" spans="1:10" ht="17.25" hidden="1" customHeight="1">
      <c r="A175" s="444"/>
      <c r="B175" s="859"/>
      <c r="C175" s="860"/>
      <c r="D175" s="866"/>
      <c r="E175" s="867"/>
      <c r="F175" s="866"/>
      <c r="G175" s="867"/>
      <c r="H175" s="866"/>
      <c r="I175" s="867"/>
      <c r="J175" s="390"/>
    </row>
    <row r="176" spans="1:10" ht="17.25" hidden="1" customHeight="1">
      <c r="A176" s="444"/>
      <c r="B176" s="859"/>
      <c r="C176" s="873"/>
      <c r="D176" s="873"/>
      <c r="E176" s="860"/>
      <c r="F176" s="445"/>
      <c r="G176" s="446"/>
      <c r="H176" s="446"/>
      <c r="I176" s="447"/>
      <c r="J176" s="390"/>
    </row>
    <row r="177" spans="1:10" ht="17.25" hidden="1" customHeight="1">
      <c r="A177" s="444"/>
      <c r="B177" s="377"/>
      <c r="C177" s="378"/>
      <c r="D177" s="861"/>
      <c r="E177" s="862"/>
      <c r="F177" s="861"/>
      <c r="G177" s="862"/>
      <c r="H177" s="861"/>
      <c r="I177" s="862"/>
      <c r="J177" s="390"/>
    </row>
    <row r="178" spans="1:10" ht="15.75" hidden="1" customHeight="1">
      <c r="A178" s="444"/>
      <c r="B178" s="509"/>
      <c r="C178" s="510"/>
      <c r="D178" s="861"/>
      <c r="E178" s="862"/>
      <c r="F178" s="861"/>
      <c r="G178" s="862"/>
      <c r="H178" s="861"/>
      <c r="I178" s="862"/>
      <c r="J178" s="390"/>
    </row>
    <row r="179" spans="1:10" ht="15.75" hidden="1" customHeight="1">
      <c r="A179" s="444"/>
      <c r="B179" s="874"/>
      <c r="C179" s="875"/>
      <c r="D179" s="861"/>
      <c r="E179" s="862"/>
      <c r="F179" s="450"/>
      <c r="G179" s="451"/>
      <c r="H179" s="861"/>
      <c r="I179" s="862"/>
    </row>
    <row r="180" spans="1:10" ht="15.75" hidden="1" customHeight="1">
      <c r="A180" s="444"/>
      <c r="B180" s="859"/>
      <c r="C180" s="860"/>
      <c r="D180" s="861"/>
      <c r="E180" s="862"/>
      <c r="F180" s="450"/>
      <c r="G180" s="451"/>
      <c r="H180" s="861"/>
      <c r="I180" s="862"/>
      <c r="J180" s="390"/>
    </row>
    <row r="181" spans="1:10" ht="16.5" hidden="1" customHeight="1">
      <c r="A181" s="444"/>
      <c r="B181" s="452"/>
      <c r="C181" s="453"/>
      <c r="D181" s="861"/>
      <c r="E181" s="862"/>
      <c r="F181" s="450"/>
      <c r="G181" s="451"/>
      <c r="H181" s="861"/>
      <c r="I181" s="862"/>
      <c r="J181" s="390"/>
    </row>
    <row r="182" spans="1:10" hidden="1">
      <c r="A182" s="444"/>
      <c r="B182" s="503"/>
      <c r="C182" s="504"/>
      <c r="D182" s="883"/>
      <c r="E182" s="884"/>
      <c r="F182" s="458"/>
      <c r="G182" s="459"/>
      <c r="H182" s="883"/>
      <c r="I182" s="884"/>
      <c r="J182" s="390"/>
    </row>
    <row r="183" spans="1:10" ht="15.75" hidden="1" customHeight="1">
      <c r="A183" s="407"/>
      <c r="B183" s="882"/>
      <c r="C183" s="882"/>
      <c r="D183" s="844"/>
      <c r="E183" s="844"/>
      <c r="F183" s="844"/>
      <c r="G183" s="844"/>
      <c r="H183" s="844"/>
      <c r="I183" s="845"/>
      <c r="J183" s="390"/>
    </row>
    <row r="184" spans="1:10" ht="20.25" hidden="1" customHeight="1">
      <c r="A184" s="396"/>
      <c r="B184" s="454"/>
      <c r="C184" s="455"/>
      <c r="D184" s="455"/>
      <c r="E184" s="455"/>
      <c r="F184" s="455"/>
      <c r="G184" s="455"/>
      <c r="H184" s="455"/>
      <c r="I184" s="455"/>
      <c r="J184" s="390"/>
    </row>
    <row r="185" spans="1:10" ht="20.25" hidden="1" customHeight="1">
      <c r="A185" s="439"/>
      <c r="B185" s="770"/>
      <c r="C185" s="776"/>
      <c r="D185" s="776"/>
      <c r="E185" s="776"/>
      <c r="F185" s="776"/>
      <c r="G185" s="776"/>
      <c r="H185" s="776"/>
      <c r="I185" s="776"/>
      <c r="J185" s="390"/>
    </row>
    <row r="186" spans="1:10" ht="19.5" hidden="1" customHeight="1">
      <c r="A186" s="439"/>
      <c r="B186" s="440"/>
      <c r="C186" s="441"/>
      <c r="D186" s="852"/>
      <c r="E186" s="853"/>
      <c r="F186" s="790"/>
      <c r="G186" s="791"/>
      <c r="H186" s="791"/>
      <c r="I186" s="794"/>
      <c r="J186" s="390"/>
    </row>
    <row r="187" spans="1:10" ht="47.25" hidden="1" customHeight="1">
      <c r="A187" s="439"/>
      <c r="B187" s="440"/>
      <c r="C187" s="441"/>
      <c r="D187" s="857"/>
      <c r="E187" s="858"/>
      <c r="F187" s="854"/>
      <c r="G187" s="855"/>
      <c r="H187" s="855"/>
      <c r="I187" s="856"/>
      <c r="J187" s="390"/>
    </row>
    <row r="188" spans="1:10" ht="17.25" hidden="1" customHeight="1">
      <c r="A188" s="444"/>
      <c r="B188" s="859"/>
      <c r="C188" s="860"/>
      <c r="D188" s="878"/>
      <c r="E188" s="879"/>
      <c r="F188" s="878"/>
      <c r="G188" s="879"/>
      <c r="H188" s="878"/>
      <c r="I188" s="879"/>
      <c r="J188" s="390"/>
    </row>
    <row r="189" spans="1:10" ht="17.25" hidden="1" customHeight="1">
      <c r="A189" s="444"/>
      <c r="B189" s="859"/>
      <c r="C189" s="873"/>
      <c r="D189" s="873"/>
      <c r="E189" s="860"/>
      <c r="F189" s="445"/>
      <c r="G189" s="446"/>
      <c r="H189" s="446"/>
      <c r="I189" s="447"/>
      <c r="J189" s="390"/>
    </row>
    <row r="190" spans="1:10" ht="15.75" hidden="1" customHeight="1">
      <c r="A190" s="444"/>
      <c r="B190" s="563"/>
      <c r="C190" s="378"/>
      <c r="D190" s="880"/>
      <c r="E190" s="881"/>
      <c r="F190" s="448"/>
      <c r="G190" s="449"/>
      <c r="H190" s="880"/>
      <c r="I190" s="881"/>
      <c r="J190" s="390"/>
    </row>
    <row r="191" spans="1:10" ht="15.75" hidden="1" customHeight="1">
      <c r="A191" s="444"/>
      <c r="B191" s="509"/>
      <c r="C191" s="510"/>
      <c r="D191" s="876"/>
      <c r="E191" s="877"/>
      <c r="F191" s="450"/>
      <c r="G191" s="451"/>
      <c r="H191" s="876"/>
      <c r="I191" s="877"/>
    </row>
    <row r="192" spans="1:10" ht="15.75" hidden="1" customHeight="1">
      <c r="A192" s="444"/>
      <c r="B192" s="874"/>
      <c r="C192" s="875"/>
      <c r="D192" s="876"/>
      <c r="E192" s="877"/>
      <c r="F192" s="450"/>
      <c r="G192" s="451"/>
      <c r="H192" s="876"/>
      <c r="I192" s="877"/>
      <c r="J192" s="390"/>
    </row>
    <row r="193" spans="1:10" ht="20.25" hidden="1" customHeight="1">
      <c r="A193" s="444"/>
      <c r="B193" s="859"/>
      <c r="C193" s="860"/>
      <c r="D193" s="876"/>
      <c r="E193" s="877"/>
      <c r="F193" s="450"/>
      <c r="G193" s="451"/>
      <c r="H193" s="876"/>
      <c r="I193" s="877"/>
      <c r="J193" s="390"/>
    </row>
    <row r="194" spans="1:10" ht="16.5" hidden="1" customHeight="1">
      <c r="A194" s="444"/>
      <c r="B194" s="452"/>
      <c r="C194" s="453"/>
      <c r="D194" s="876"/>
      <c r="E194" s="877"/>
      <c r="F194" s="450"/>
      <c r="G194" s="451"/>
      <c r="H194" s="876"/>
      <c r="I194" s="877"/>
      <c r="J194" s="390"/>
    </row>
    <row r="195" spans="1:10" ht="16.5" hidden="1" customHeight="1">
      <c r="A195" s="444"/>
      <c r="B195" s="503"/>
      <c r="C195" s="504"/>
      <c r="D195" s="893"/>
      <c r="E195" s="894"/>
      <c r="F195" s="456"/>
      <c r="G195" s="457"/>
      <c r="H195" s="893"/>
      <c r="I195" s="894"/>
      <c r="J195" s="390"/>
    </row>
    <row r="196" spans="1:10" ht="51" hidden="1" customHeight="1">
      <c r="A196" s="444"/>
      <c r="B196" s="885"/>
      <c r="C196" s="886"/>
      <c r="D196" s="809"/>
      <c r="E196" s="887"/>
      <c r="F196" s="458"/>
      <c r="G196" s="459"/>
      <c r="H196" s="809"/>
      <c r="I196" s="887"/>
      <c r="J196" s="390"/>
    </row>
    <row r="197" spans="1:10" ht="7.5" hidden="1" customHeight="1">
      <c r="A197" s="407"/>
      <c r="B197" s="888"/>
      <c r="C197" s="888"/>
      <c r="D197" s="869"/>
      <c r="E197" s="869"/>
      <c r="F197" s="869"/>
      <c r="G197" s="869"/>
      <c r="H197" s="869"/>
      <c r="I197" s="889"/>
      <c r="J197" s="390"/>
    </row>
    <row r="198" spans="1:10" ht="10.5" hidden="1" customHeight="1">
      <c r="A198" s="407"/>
      <c r="B198" s="460"/>
      <c r="C198" s="460"/>
      <c r="D198" s="428"/>
      <c r="E198" s="428"/>
      <c r="F198" s="428"/>
      <c r="G198" s="428"/>
      <c r="H198" s="428"/>
      <c r="I198" s="428"/>
      <c r="J198" s="390"/>
    </row>
    <row r="199" spans="1:10" ht="16.5" hidden="1" customHeight="1">
      <c r="A199" s="439"/>
      <c r="B199" s="771"/>
      <c r="C199" s="890"/>
      <c r="D199" s="891"/>
      <c r="E199" s="892"/>
      <c r="F199" s="891"/>
      <c r="G199" s="892"/>
      <c r="H199" s="891"/>
      <c r="I199" s="892"/>
      <c r="J199" s="390"/>
    </row>
    <row r="200" spans="1:10" ht="28.5" hidden="1" customHeight="1">
      <c r="A200" s="439"/>
      <c r="B200" s="776"/>
      <c r="C200" s="771"/>
      <c r="D200" s="901"/>
      <c r="E200" s="902"/>
      <c r="F200" s="901"/>
      <c r="G200" s="902"/>
      <c r="H200" s="901"/>
      <c r="I200" s="902"/>
      <c r="J200" s="390"/>
    </row>
    <row r="201" spans="1:10" ht="56.25" hidden="1" customHeight="1">
      <c r="A201" s="444"/>
      <c r="B201" s="859"/>
      <c r="C201" s="873"/>
      <c r="D201" s="873"/>
      <c r="E201" s="860"/>
      <c r="F201" s="898"/>
      <c r="G201" s="899"/>
      <c r="H201" s="899"/>
      <c r="I201" s="900"/>
    </row>
    <row r="202" spans="1:10" ht="15.75" hidden="1" customHeight="1">
      <c r="A202" s="444"/>
      <c r="B202" s="802"/>
      <c r="C202" s="895"/>
      <c r="D202" s="896"/>
      <c r="E202" s="897"/>
      <c r="F202" s="896"/>
      <c r="G202" s="897"/>
      <c r="H202" s="896"/>
      <c r="I202" s="897"/>
      <c r="J202" s="390"/>
    </row>
    <row r="203" spans="1:10" ht="48.75" hidden="1" customHeight="1">
      <c r="A203" s="444"/>
      <c r="B203" s="859"/>
      <c r="C203" s="873"/>
      <c r="D203" s="873"/>
      <c r="E203" s="860"/>
      <c r="F203" s="898"/>
      <c r="G203" s="899"/>
      <c r="H203" s="899"/>
      <c r="I203" s="900"/>
      <c r="J203" s="390"/>
    </row>
    <row r="204" spans="1:10" ht="18" hidden="1" customHeight="1">
      <c r="A204" s="401"/>
      <c r="B204" s="409"/>
      <c r="C204" s="409"/>
      <c r="D204" s="409"/>
      <c r="E204" s="409"/>
      <c r="H204" s="409"/>
    </row>
    <row r="205" spans="1:10" ht="26.25" hidden="1" customHeight="1">
      <c r="A205" s="396"/>
      <c r="B205" s="776"/>
      <c r="C205" s="776"/>
      <c r="D205" s="776"/>
      <c r="E205" s="776"/>
      <c r="F205" s="770"/>
      <c r="G205" s="776"/>
      <c r="H205" s="776"/>
      <c r="I205" s="771"/>
      <c r="J205" s="390"/>
    </row>
    <row r="206" spans="1:10" ht="29.25" hidden="1" customHeight="1">
      <c r="A206" s="396"/>
      <c r="B206" s="770"/>
      <c r="C206" s="776"/>
      <c r="D206" s="776"/>
      <c r="E206" s="776"/>
      <c r="F206" s="776"/>
      <c r="G206" s="776"/>
      <c r="H206" s="776"/>
      <c r="I206" s="776"/>
      <c r="J206" s="390"/>
    </row>
    <row r="207" spans="1:10" ht="19.5" hidden="1" customHeight="1">
      <c r="A207" s="439"/>
      <c r="B207" s="440"/>
      <c r="C207" s="441"/>
      <c r="D207" s="852"/>
      <c r="E207" s="853"/>
      <c r="F207" s="790"/>
      <c r="G207" s="791"/>
      <c r="H207" s="791"/>
      <c r="I207" s="794"/>
      <c r="J207" s="390"/>
    </row>
    <row r="208" spans="1:10" ht="47.25" hidden="1" customHeight="1">
      <c r="A208" s="439"/>
      <c r="B208" s="440"/>
      <c r="C208" s="441"/>
      <c r="D208" s="857"/>
      <c r="E208" s="858"/>
      <c r="F208" s="854"/>
      <c r="G208" s="855"/>
      <c r="H208" s="855"/>
      <c r="I208" s="856"/>
      <c r="J208" s="390"/>
    </row>
    <row r="209" spans="1:10" ht="17.25" hidden="1" customHeight="1">
      <c r="A209" s="444"/>
      <c r="B209" s="859"/>
      <c r="C209" s="860"/>
      <c r="D209" s="866"/>
      <c r="E209" s="867"/>
      <c r="F209" s="866"/>
      <c r="G209" s="867"/>
      <c r="H209" s="866"/>
      <c r="I209" s="867"/>
      <c r="J209" s="390"/>
    </row>
    <row r="210" spans="1:10" ht="17.25" hidden="1" customHeight="1">
      <c r="A210" s="444"/>
      <c r="B210" s="859"/>
      <c r="C210" s="873"/>
      <c r="D210" s="873"/>
      <c r="E210" s="860"/>
      <c r="F210" s="445"/>
      <c r="G210" s="446"/>
      <c r="H210" s="446"/>
      <c r="I210" s="447"/>
      <c r="J210" s="390"/>
    </row>
    <row r="211" spans="1:10" ht="15.75" hidden="1" customHeight="1">
      <c r="A211" s="444"/>
      <c r="B211" s="377"/>
      <c r="C211" s="378"/>
      <c r="D211" s="861"/>
      <c r="E211" s="862"/>
      <c r="F211" s="861"/>
      <c r="G211" s="862"/>
      <c r="H211" s="861"/>
      <c r="I211" s="862"/>
      <c r="J211" s="390"/>
    </row>
    <row r="212" spans="1:10" ht="15.75" hidden="1" customHeight="1">
      <c r="A212" s="444"/>
      <c r="B212" s="509"/>
      <c r="C212" s="510"/>
      <c r="D212" s="861"/>
      <c r="E212" s="862"/>
      <c r="F212" s="450"/>
      <c r="G212" s="451"/>
      <c r="H212" s="861"/>
      <c r="I212" s="862"/>
    </row>
    <row r="213" spans="1:10" ht="15.75" hidden="1" customHeight="1">
      <c r="A213" s="444"/>
      <c r="B213" s="874"/>
      <c r="C213" s="875"/>
      <c r="D213" s="861"/>
      <c r="E213" s="862"/>
      <c r="F213" s="450"/>
      <c r="G213" s="451"/>
      <c r="H213" s="861"/>
      <c r="I213" s="862"/>
      <c r="J213" s="390"/>
    </row>
    <row r="214" spans="1:10" ht="16.5" hidden="1" customHeight="1">
      <c r="A214" s="444"/>
      <c r="B214" s="859"/>
      <c r="C214" s="860"/>
      <c r="D214" s="861"/>
      <c r="E214" s="862"/>
      <c r="F214" s="450"/>
      <c r="G214" s="451"/>
      <c r="H214" s="861"/>
      <c r="I214" s="862"/>
      <c r="J214" s="390"/>
    </row>
    <row r="215" spans="1:10" hidden="1">
      <c r="A215" s="444"/>
      <c r="B215" s="452"/>
      <c r="C215" s="453"/>
      <c r="D215" s="861"/>
      <c r="E215" s="862"/>
      <c r="F215" s="450"/>
      <c r="G215" s="451"/>
      <c r="H215" s="861"/>
      <c r="I215" s="862"/>
      <c r="J215" s="390"/>
    </row>
    <row r="216" spans="1:10" ht="19.5" hidden="1" customHeight="1">
      <c r="A216" s="444"/>
      <c r="B216" s="503"/>
      <c r="C216" s="504"/>
      <c r="D216" s="883"/>
      <c r="E216" s="884"/>
      <c r="F216" s="458"/>
      <c r="G216" s="459"/>
      <c r="H216" s="883"/>
      <c r="I216" s="884"/>
      <c r="J216" s="390"/>
    </row>
    <row r="217" spans="1:10" ht="32.25" hidden="1" customHeight="1">
      <c r="A217" s="407"/>
      <c r="B217" s="844"/>
      <c r="C217" s="844"/>
      <c r="D217" s="844"/>
      <c r="E217" s="844"/>
      <c r="F217" s="844"/>
      <c r="G217" s="844"/>
      <c r="H217" s="844"/>
      <c r="I217" s="845"/>
      <c r="J217" s="390"/>
    </row>
    <row r="218" spans="1:10" ht="32.25" hidden="1" customHeight="1">
      <c r="A218" s="396"/>
      <c r="B218" s="461"/>
      <c r="C218" s="461"/>
      <c r="D218" s="461"/>
      <c r="E218" s="461"/>
      <c r="F218" s="461"/>
      <c r="G218" s="461"/>
      <c r="H218" s="461"/>
      <c r="I218" s="461"/>
      <c r="J218" s="390"/>
    </row>
    <row r="219" spans="1:10" ht="32.25" hidden="1" customHeight="1">
      <c r="A219" s="396"/>
      <c r="B219" s="461"/>
      <c r="C219" s="461"/>
      <c r="D219" s="461"/>
      <c r="E219" s="461"/>
      <c r="F219" s="461"/>
      <c r="G219" s="461"/>
      <c r="H219" s="461"/>
      <c r="I219" s="461"/>
      <c r="J219" s="390"/>
    </row>
    <row r="220" spans="1:10" ht="32.25" hidden="1" customHeight="1">
      <c r="A220" s="396"/>
      <c r="B220" s="461"/>
      <c r="C220" s="461"/>
      <c r="D220" s="461"/>
      <c r="E220" s="461"/>
      <c r="F220" s="461"/>
      <c r="G220" s="461"/>
      <c r="H220" s="461"/>
      <c r="I220" s="461"/>
      <c r="J220" s="390"/>
    </row>
    <row r="221" spans="1:10" ht="32.25" hidden="1" customHeight="1">
      <c r="A221" s="396"/>
      <c r="B221" s="461"/>
      <c r="C221" s="461"/>
      <c r="D221" s="461"/>
      <c r="E221" s="461"/>
      <c r="F221" s="461"/>
      <c r="G221" s="461"/>
      <c r="H221" s="461"/>
      <c r="I221" s="461"/>
      <c r="J221" s="390"/>
    </row>
    <row r="222" spans="1:10" ht="20.25" hidden="1" customHeight="1">
      <c r="A222" s="439"/>
      <c r="B222" s="903"/>
      <c r="C222" s="903"/>
      <c r="D222" s="903"/>
      <c r="E222" s="903"/>
      <c r="F222" s="903"/>
      <c r="G222" s="903"/>
      <c r="H222" s="903"/>
      <c r="I222" s="903"/>
      <c r="J222" s="390"/>
    </row>
    <row r="223" spans="1:10" ht="19.5" hidden="1" customHeight="1">
      <c r="A223" s="439"/>
      <c r="B223" s="462"/>
      <c r="C223" s="441"/>
      <c r="D223" s="852"/>
      <c r="E223" s="853"/>
      <c r="F223" s="790"/>
      <c r="G223" s="791"/>
      <c r="H223" s="791"/>
      <c r="I223" s="794"/>
      <c r="J223" s="390"/>
    </row>
    <row r="224" spans="1:10" ht="47.25" hidden="1" customHeight="1">
      <c r="A224" s="439"/>
      <c r="B224" s="462"/>
      <c r="C224" s="441"/>
      <c r="D224" s="857"/>
      <c r="E224" s="858"/>
      <c r="F224" s="854"/>
      <c r="G224" s="855"/>
      <c r="H224" s="855"/>
      <c r="I224" s="856"/>
      <c r="J224" s="390"/>
    </row>
    <row r="225" spans="1:10" ht="17.25" hidden="1" customHeight="1">
      <c r="A225" s="444"/>
      <c r="B225" s="800"/>
      <c r="C225" s="904"/>
      <c r="D225" s="878"/>
      <c r="E225" s="879"/>
      <c r="F225" s="878"/>
      <c r="G225" s="879"/>
      <c r="H225" s="878"/>
      <c r="I225" s="879"/>
      <c r="J225" s="390"/>
    </row>
    <row r="226" spans="1:10" ht="17.25" hidden="1" customHeight="1">
      <c r="A226" s="444"/>
      <c r="B226" s="859"/>
      <c r="C226" s="873"/>
      <c r="D226" s="873"/>
      <c r="E226" s="860"/>
      <c r="F226" s="445"/>
      <c r="G226" s="446"/>
      <c r="H226" s="446"/>
      <c r="I226" s="447"/>
      <c r="J226" s="390"/>
    </row>
    <row r="227" spans="1:10" ht="15.75" hidden="1" customHeight="1">
      <c r="A227" s="444"/>
      <c r="B227" s="377"/>
      <c r="C227" s="378"/>
      <c r="D227" s="880"/>
      <c r="E227" s="881"/>
      <c r="F227" s="448"/>
      <c r="G227" s="449"/>
      <c r="H227" s="880"/>
      <c r="I227" s="881"/>
      <c r="J227" s="390"/>
    </row>
    <row r="228" spans="1:10" ht="15.75" hidden="1" customHeight="1">
      <c r="A228" s="444"/>
      <c r="B228" s="509"/>
      <c r="C228" s="510"/>
      <c r="D228" s="876"/>
      <c r="E228" s="877"/>
      <c r="F228" s="450"/>
      <c r="G228" s="451"/>
      <c r="H228" s="876"/>
      <c r="I228" s="877"/>
    </row>
    <row r="229" spans="1:10" ht="15.75" hidden="1" customHeight="1">
      <c r="A229" s="444"/>
      <c r="B229" s="874"/>
      <c r="C229" s="875"/>
      <c r="D229" s="876"/>
      <c r="E229" s="877"/>
      <c r="F229" s="450"/>
      <c r="G229" s="451"/>
      <c r="H229" s="876"/>
      <c r="I229" s="877"/>
      <c r="J229" s="390"/>
    </row>
    <row r="230" spans="1:10" ht="16.5" hidden="1" customHeight="1">
      <c r="A230" s="444"/>
      <c r="B230" s="859"/>
      <c r="C230" s="860"/>
      <c r="D230" s="876"/>
      <c r="E230" s="877"/>
      <c r="F230" s="450"/>
      <c r="G230" s="451"/>
      <c r="H230" s="876"/>
      <c r="I230" s="877"/>
      <c r="J230" s="390"/>
    </row>
    <row r="231" spans="1:10" ht="15.75" hidden="1" customHeight="1">
      <c r="A231" s="444"/>
      <c r="B231" s="452"/>
      <c r="C231" s="453"/>
      <c r="D231" s="876"/>
      <c r="E231" s="877"/>
      <c r="F231" s="450"/>
      <c r="G231" s="451"/>
      <c r="H231" s="876"/>
      <c r="I231" s="877"/>
      <c r="J231" s="390"/>
    </row>
    <row r="232" spans="1:10" ht="18" hidden="1" customHeight="1">
      <c r="A232" s="444"/>
      <c r="B232" s="503"/>
      <c r="C232" s="504"/>
      <c r="D232" s="809"/>
      <c r="E232" s="887"/>
      <c r="F232" s="458"/>
      <c r="G232" s="459"/>
      <c r="H232" s="809"/>
      <c r="I232" s="887"/>
      <c r="J232" s="390"/>
    </row>
    <row r="233" spans="1:10" ht="16.5" hidden="1" customHeight="1">
      <c r="A233" s="439"/>
      <c r="B233" s="771"/>
      <c r="C233" s="890"/>
      <c r="D233" s="891"/>
      <c r="E233" s="892"/>
      <c r="F233" s="891"/>
      <c r="G233" s="892"/>
      <c r="H233" s="891"/>
      <c r="I233" s="892"/>
      <c r="J233" s="390"/>
    </row>
    <row r="234" spans="1:10" ht="28.5" hidden="1" customHeight="1">
      <c r="A234" s="439"/>
      <c r="B234" s="776"/>
      <c r="C234" s="771"/>
      <c r="D234" s="901"/>
      <c r="E234" s="902"/>
      <c r="F234" s="901"/>
      <c r="G234" s="902"/>
      <c r="H234" s="901"/>
      <c r="I234" s="902"/>
      <c r="J234" s="390"/>
    </row>
    <row r="235" spans="1:10" ht="33" hidden="1" customHeight="1">
      <c r="A235" s="444"/>
      <c r="B235" s="859"/>
      <c r="C235" s="873"/>
      <c r="D235" s="873"/>
      <c r="E235" s="860"/>
      <c r="F235" s="814"/>
      <c r="G235" s="814"/>
      <c r="H235" s="814"/>
      <c r="I235" s="814"/>
    </row>
    <row r="236" spans="1:10" ht="15.75" hidden="1" customHeight="1">
      <c r="A236" s="444"/>
      <c r="B236" s="802"/>
      <c r="C236" s="895"/>
      <c r="D236" s="896"/>
      <c r="E236" s="897"/>
      <c r="F236" s="896"/>
      <c r="G236" s="897"/>
      <c r="H236" s="896"/>
      <c r="I236" s="897"/>
      <c r="J236" s="390"/>
    </row>
    <row r="237" spans="1:10" ht="37.5" hidden="1" customHeight="1">
      <c r="A237" s="444"/>
      <c r="B237" s="859"/>
      <c r="C237" s="873"/>
      <c r="D237" s="873"/>
      <c r="E237" s="860"/>
      <c r="F237" s="814"/>
      <c r="G237" s="814"/>
      <c r="H237" s="814"/>
      <c r="I237" s="814"/>
      <c r="J237" s="390"/>
    </row>
    <row r="238" spans="1:10" ht="36" hidden="1" customHeight="1">
      <c r="A238" s="444"/>
      <c r="B238" s="843"/>
      <c r="C238" s="844"/>
      <c r="D238" s="844"/>
      <c r="E238" s="844"/>
      <c r="F238" s="844"/>
      <c r="G238" s="844"/>
      <c r="H238" s="844"/>
      <c r="I238" s="845"/>
      <c r="J238" s="390"/>
    </row>
    <row r="239" spans="1:10" ht="16.5" hidden="1" customHeight="1">
      <c r="A239" s="444"/>
      <c r="B239" s="460"/>
      <c r="C239" s="460"/>
      <c r="D239" s="428"/>
      <c r="E239" s="428"/>
      <c r="F239" s="428"/>
      <c r="G239" s="428"/>
      <c r="H239" s="428"/>
      <c r="I239" s="428"/>
      <c r="J239" s="390"/>
    </row>
    <row r="240" spans="1:10" ht="16.5" hidden="1" customHeight="1">
      <c r="A240" s="439"/>
      <c r="B240" s="770"/>
      <c r="C240" s="771"/>
      <c r="D240" s="768"/>
      <c r="E240" s="769"/>
      <c r="F240" s="768"/>
      <c r="G240" s="769"/>
      <c r="H240" s="768"/>
      <c r="I240" s="769"/>
      <c r="J240" s="390"/>
    </row>
    <row r="241" spans="1:10" ht="28.5" hidden="1" customHeight="1">
      <c r="A241" s="439"/>
      <c r="B241" s="770"/>
      <c r="C241" s="771"/>
      <c r="D241" s="905"/>
      <c r="E241" s="906"/>
      <c r="F241" s="905"/>
      <c r="G241" s="906"/>
      <c r="H241" s="905"/>
      <c r="I241" s="906"/>
      <c r="J241" s="390"/>
    </row>
    <row r="242" spans="1:10" ht="56.25" hidden="1" customHeight="1">
      <c r="A242" s="444"/>
      <c r="B242" s="907"/>
      <c r="C242" s="908"/>
      <c r="D242" s="909"/>
      <c r="E242" s="910"/>
      <c r="F242" s="909"/>
      <c r="G242" s="910"/>
      <c r="H242" s="909"/>
      <c r="I242" s="910"/>
    </row>
    <row r="243" spans="1:10" ht="15.75" hidden="1" customHeight="1">
      <c r="A243" s="444"/>
      <c r="B243" s="859"/>
      <c r="C243" s="860"/>
      <c r="D243" s="859"/>
      <c r="E243" s="860"/>
      <c r="F243" s="859"/>
      <c r="G243" s="860"/>
      <c r="H243" s="859"/>
      <c r="I243" s="860"/>
      <c r="J243" s="390"/>
    </row>
    <row r="244" spans="1:10" ht="66.75" hidden="1" customHeight="1">
      <c r="A244" s="444"/>
      <c r="B244" s="907"/>
      <c r="C244" s="908"/>
      <c r="D244" s="909"/>
      <c r="E244" s="910"/>
      <c r="F244" s="909"/>
      <c r="G244" s="910"/>
      <c r="H244" s="909"/>
      <c r="I244" s="910"/>
      <c r="J244" s="390"/>
    </row>
    <row r="245" spans="1:10" ht="20.25" hidden="1" customHeight="1">
      <c r="A245" s="444"/>
      <c r="B245" s="463"/>
      <c r="C245" s="463"/>
      <c r="D245" s="464"/>
      <c r="E245" s="464"/>
      <c r="F245" s="464"/>
      <c r="G245" s="464"/>
      <c r="H245" s="464"/>
      <c r="I245" s="464"/>
      <c r="J245" s="390"/>
    </row>
    <row r="246" spans="1:10" ht="32.25" hidden="1" customHeight="1">
      <c r="A246" s="396"/>
      <c r="B246" s="770"/>
      <c r="C246" s="776"/>
      <c r="D246" s="776"/>
      <c r="E246" s="771"/>
      <c r="F246" s="770"/>
      <c r="G246" s="776"/>
      <c r="H246" s="776"/>
      <c r="I246" s="771"/>
      <c r="J246" s="390"/>
    </row>
    <row r="247" spans="1:10" ht="29.25" hidden="1" customHeight="1">
      <c r="A247" s="396"/>
      <c r="B247" s="770"/>
      <c r="C247" s="776"/>
      <c r="D247" s="776"/>
      <c r="E247" s="776"/>
      <c r="F247" s="776"/>
      <c r="G247" s="776"/>
      <c r="H247" s="776"/>
      <c r="I247" s="776"/>
      <c r="J247" s="390"/>
    </row>
    <row r="248" spans="1:10" ht="19.5" hidden="1" customHeight="1">
      <c r="A248" s="439"/>
      <c r="B248" s="440"/>
      <c r="C248" s="441"/>
      <c r="D248" s="852"/>
      <c r="E248" s="853"/>
      <c r="F248" s="790"/>
      <c r="G248" s="794"/>
      <c r="H248" s="790"/>
      <c r="I248" s="794"/>
      <c r="J248" s="390"/>
    </row>
    <row r="249" spans="1:10" ht="47.25" hidden="1" customHeight="1">
      <c r="A249" s="439"/>
      <c r="B249" s="440"/>
      <c r="C249" s="441"/>
      <c r="D249" s="442"/>
      <c r="E249" s="443"/>
      <c r="F249" s="854"/>
      <c r="G249" s="856"/>
      <c r="H249" s="854"/>
      <c r="I249" s="856"/>
      <c r="J249" s="390"/>
    </row>
    <row r="250" spans="1:10" ht="17.25" hidden="1" customHeight="1">
      <c r="A250" s="444"/>
      <c r="B250" s="859"/>
      <c r="C250" s="860"/>
      <c r="D250" s="866"/>
      <c r="E250" s="867"/>
      <c r="F250" s="866"/>
      <c r="G250" s="867"/>
      <c r="H250" s="866"/>
      <c r="I250" s="867"/>
      <c r="J250" s="390"/>
    </row>
    <row r="251" spans="1:10" ht="17.25" hidden="1" customHeight="1">
      <c r="A251" s="444"/>
      <c r="B251" s="859"/>
      <c r="C251" s="873"/>
      <c r="D251" s="873"/>
      <c r="E251" s="860"/>
      <c r="F251" s="445"/>
      <c r="G251" s="446"/>
      <c r="H251" s="446"/>
      <c r="I251" s="447"/>
      <c r="J251" s="390"/>
    </row>
    <row r="252" spans="1:10" ht="15.75" hidden="1" customHeight="1">
      <c r="A252" s="444"/>
      <c r="B252" s="874"/>
      <c r="C252" s="875"/>
      <c r="D252" s="913"/>
      <c r="E252" s="914"/>
      <c r="F252" s="448"/>
      <c r="G252" s="449"/>
      <c r="H252" s="913"/>
      <c r="I252" s="914"/>
      <c r="J252" s="390"/>
    </row>
    <row r="253" spans="1:10" ht="15.75" hidden="1" customHeight="1">
      <c r="A253" s="444"/>
      <c r="B253" s="911"/>
      <c r="C253" s="912"/>
      <c r="D253" s="861"/>
      <c r="E253" s="862"/>
      <c r="F253" s="450"/>
      <c r="G253" s="451"/>
      <c r="H253" s="861"/>
      <c r="I253" s="862"/>
    </row>
    <row r="254" spans="1:10" ht="15.75" hidden="1" customHeight="1">
      <c r="A254" s="444"/>
      <c r="B254" s="911"/>
      <c r="C254" s="912"/>
      <c r="D254" s="861"/>
      <c r="E254" s="862"/>
      <c r="F254" s="450"/>
      <c r="G254" s="451"/>
      <c r="H254" s="861"/>
      <c r="I254" s="862"/>
      <c r="J254" s="390"/>
    </row>
    <row r="255" spans="1:10" ht="16.5" hidden="1" customHeight="1">
      <c r="A255" s="444"/>
      <c r="B255" s="911"/>
      <c r="C255" s="912"/>
      <c r="D255" s="861"/>
      <c r="E255" s="862"/>
      <c r="F255" s="450"/>
      <c r="G255" s="451"/>
      <c r="H255" s="861"/>
      <c r="I255" s="862"/>
      <c r="J255" s="390"/>
    </row>
    <row r="256" spans="1:10" hidden="1">
      <c r="A256" s="444"/>
      <c r="B256" s="911"/>
      <c r="C256" s="912"/>
      <c r="D256" s="861"/>
      <c r="E256" s="862"/>
      <c r="F256" s="450"/>
      <c r="G256" s="451"/>
      <c r="H256" s="861"/>
      <c r="I256" s="862"/>
      <c r="J256" s="390"/>
    </row>
    <row r="257" spans="1:10" ht="32.25" hidden="1" customHeight="1">
      <c r="A257" s="444"/>
      <c r="B257" s="885"/>
      <c r="C257" s="973"/>
      <c r="D257" s="883"/>
      <c r="E257" s="884"/>
      <c r="F257" s="458"/>
      <c r="G257" s="459"/>
      <c r="H257" s="883"/>
      <c r="I257" s="884"/>
      <c r="J257" s="390"/>
    </row>
    <row r="258" spans="1:10" ht="32.25" hidden="1" customHeight="1">
      <c r="A258" s="407"/>
      <c r="B258" s="844"/>
      <c r="C258" s="844"/>
      <c r="D258" s="844"/>
      <c r="E258" s="844"/>
      <c r="F258" s="844"/>
      <c r="G258" s="844"/>
      <c r="H258" s="844"/>
      <c r="I258" s="845"/>
      <c r="J258" s="390"/>
    </row>
    <row r="259" spans="1:10" ht="32.25" hidden="1" customHeight="1">
      <c r="A259" s="396"/>
      <c r="B259" s="461"/>
      <c r="C259" s="461"/>
      <c r="D259" s="461"/>
      <c r="E259" s="461"/>
      <c r="F259" s="461"/>
      <c r="G259" s="461"/>
      <c r="H259" s="461"/>
      <c r="I259" s="461"/>
      <c r="J259" s="390"/>
    </row>
    <row r="260" spans="1:10" ht="20.25" hidden="1" customHeight="1">
      <c r="A260" s="439"/>
      <c r="B260" s="770"/>
      <c r="C260" s="776"/>
      <c r="D260" s="776"/>
      <c r="E260" s="776"/>
      <c r="F260" s="776"/>
      <c r="G260" s="776"/>
      <c r="H260" s="776"/>
      <c r="I260" s="776"/>
      <c r="J260" s="390"/>
    </row>
    <row r="261" spans="1:10" ht="19.5" hidden="1" customHeight="1">
      <c r="A261" s="439"/>
      <c r="B261" s="462"/>
      <c r="C261" s="441"/>
      <c r="D261" s="852"/>
      <c r="E261" s="853"/>
      <c r="F261" s="790"/>
      <c r="G261" s="794"/>
      <c r="H261" s="790"/>
      <c r="I261" s="794"/>
      <c r="J261" s="390"/>
    </row>
    <row r="262" spans="1:10" ht="47.25" hidden="1" customHeight="1">
      <c r="A262" s="439"/>
      <c r="B262" s="462"/>
      <c r="C262" s="441"/>
      <c r="D262" s="442"/>
      <c r="E262" s="443"/>
      <c r="F262" s="854"/>
      <c r="G262" s="856"/>
      <c r="H262" s="854"/>
      <c r="I262" s="856"/>
      <c r="J262" s="390"/>
    </row>
    <row r="263" spans="1:10" ht="17.25" hidden="1" customHeight="1">
      <c r="A263" s="444"/>
      <c r="B263" s="859"/>
      <c r="C263" s="860"/>
      <c r="D263" s="866"/>
      <c r="E263" s="867"/>
      <c r="F263" s="866"/>
      <c r="G263" s="867"/>
      <c r="H263" s="866"/>
      <c r="I263" s="867"/>
      <c r="J263" s="390"/>
    </row>
    <row r="264" spans="1:10" ht="17.25" hidden="1" customHeight="1">
      <c r="A264" s="444"/>
      <c r="B264" s="859"/>
      <c r="C264" s="873"/>
      <c r="D264" s="873"/>
      <c r="E264" s="860"/>
      <c r="F264" s="445"/>
      <c r="G264" s="446"/>
      <c r="H264" s="446"/>
      <c r="I264" s="447"/>
      <c r="J264" s="390"/>
    </row>
    <row r="265" spans="1:10" ht="15.75" hidden="1" customHeight="1">
      <c r="A265" s="444"/>
      <c r="B265" s="874"/>
      <c r="C265" s="875"/>
      <c r="D265" s="913"/>
      <c r="E265" s="914"/>
      <c r="F265" s="448"/>
      <c r="G265" s="449"/>
      <c r="H265" s="913"/>
      <c r="I265" s="914"/>
      <c r="J265" s="390"/>
    </row>
    <row r="266" spans="1:10" ht="15.75" hidden="1" customHeight="1">
      <c r="A266" s="444"/>
      <c r="B266" s="911"/>
      <c r="C266" s="912"/>
      <c r="D266" s="861"/>
      <c r="E266" s="862"/>
      <c r="F266" s="450"/>
      <c r="G266" s="451"/>
      <c r="H266" s="861"/>
      <c r="I266" s="862"/>
    </row>
    <row r="267" spans="1:10" ht="15.75" hidden="1" customHeight="1">
      <c r="A267" s="444"/>
      <c r="B267" s="911"/>
      <c r="C267" s="912"/>
      <c r="D267" s="861"/>
      <c r="E267" s="862"/>
      <c r="F267" s="450"/>
      <c r="G267" s="451"/>
      <c r="H267" s="861"/>
      <c r="I267" s="862"/>
      <c r="J267" s="390"/>
    </row>
    <row r="268" spans="1:10" ht="16.5" hidden="1" customHeight="1">
      <c r="A268" s="444"/>
      <c r="B268" s="911"/>
      <c r="C268" s="912"/>
      <c r="D268" s="861"/>
      <c r="E268" s="862"/>
      <c r="F268" s="450"/>
      <c r="G268" s="451"/>
      <c r="H268" s="861"/>
      <c r="I268" s="862"/>
      <c r="J268" s="390"/>
    </row>
    <row r="269" spans="1:10" hidden="1">
      <c r="A269" s="444"/>
      <c r="B269" s="911"/>
      <c r="C269" s="912"/>
      <c r="D269" s="861"/>
      <c r="E269" s="862"/>
      <c r="F269" s="450"/>
      <c r="G269" s="451"/>
      <c r="H269" s="861"/>
      <c r="I269" s="862"/>
      <c r="J269" s="390"/>
    </row>
    <row r="270" spans="1:10" ht="32.25" hidden="1" customHeight="1">
      <c r="A270" s="444"/>
      <c r="B270" s="885"/>
      <c r="C270" s="973"/>
      <c r="D270" s="883"/>
      <c r="E270" s="884"/>
      <c r="F270" s="458"/>
      <c r="G270" s="459"/>
      <c r="H270" s="883"/>
      <c r="I270" s="884"/>
      <c r="J270" s="390"/>
    </row>
    <row r="271" spans="1:10" ht="32.25" hidden="1" customHeight="1">
      <c r="A271" s="407"/>
      <c r="B271" s="888"/>
      <c r="C271" s="888"/>
      <c r="D271" s="888"/>
      <c r="E271" s="888"/>
      <c r="F271" s="888"/>
      <c r="G271" s="888"/>
      <c r="H271" s="888"/>
      <c r="I271" s="974"/>
      <c r="J271" s="390"/>
    </row>
    <row r="272" spans="1:10" ht="16.5" hidden="1" customHeight="1">
      <c r="A272" s="407"/>
      <c r="B272" s="460"/>
      <c r="C272" s="460"/>
      <c r="D272" s="428"/>
      <c r="E272" s="428"/>
      <c r="F272" s="428"/>
      <c r="G272" s="428"/>
      <c r="H272" s="428"/>
      <c r="I272" s="428"/>
      <c r="J272" s="390"/>
    </row>
    <row r="273" spans="1:10" ht="16.5" hidden="1" customHeight="1">
      <c r="A273" s="439"/>
      <c r="B273" s="770"/>
      <c r="C273" s="771"/>
      <c r="D273" s="768"/>
      <c r="E273" s="769"/>
      <c r="F273" s="768"/>
      <c r="G273" s="769"/>
      <c r="H273" s="768"/>
      <c r="I273" s="769"/>
      <c r="J273" s="390"/>
    </row>
    <row r="274" spans="1:10" ht="28.5" hidden="1" customHeight="1">
      <c r="A274" s="439"/>
      <c r="B274" s="770"/>
      <c r="C274" s="771"/>
      <c r="D274" s="905"/>
      <c r="E274" s="906"/>
      <c r="F274" s="905"/>
      <c r="G274" s="906"/>
      <c r="H274" s="905"/>
      <c r="I274" s="906"/>
      <c r="J274" s="390"/>
    </row>
    <row r="275" spans="1:10" ht="56.25" hidden="1" customHeight="1">
      <c r="A275" s="444"/>
      <c r="B275" s="907"/>
      <c r="C275" s="908"/>
      <c r="D275" s="909"/>
      <c r="E275" s="910"/>
      <c r="F275" s="909"/>
      <c r="G275" s="910"/>
      <c r="H275" s="909"/>
      <c r="I275" s="910"/>
    </row>
    <row r="276" spans="1:10" ht="15.75" hidden="1" customHeight="1">
      <c r="A276" s="444"/>
      <c r="B276" s="859"/>
      <c r="C276" s="860"/>
      <c r="D276" s="859"/>
      <c r="E276" s="860"/>
      <c r="F276" s="859"/>
      <c r="G276" s="860"/>
      <c r="H276" s="859"/>
      <c r="I276" s="860"/>
      <c r="J276" s="390"/>
    </row>
    <row r="277" spans="1:10" ht="49.5" hidden="1" customHeight="1">
      <c r="A277" s="444"/>
      <c r="B277" s="907"/>
      <c r="C277" s="908"/>
      <c r="D277" s="909"/>
      <c r="E277" s="910"/>
      <c r="F277" s="909"/>
      <c r="G277" s="910"/>
      <c r="H277" s="909"/>
      <c r="I277" s="910"/>
      <c r="J277" s="390"/>
    </row>
    <row r="278" spans="1:10" ht="20.25" hidden="1" customHeight="1">
      <c r="A278" s="407"/>
      <c r="B278" s="463"/>
      <c r="C278" s="463"/>
      <c r="D278" s="464"/>
      <c r="E278" s="464"/>
      <c r="F278" s="464"/>
      <c r="G278" s="464"/>
      <c r="H278" s="464"/>
      <c r="I278" s="464"/>
      <c r="J278" s="390"/>
    </row>
    <row r="279" spans="1:10" ht="22.5" hidden="1" customHeight="1">
      <c r="A279" s="465"/>
      <c r="B279" s="865"/>
      <c r="C279" s="865"/>
      <c r="D279" s="865"/>
      <c r="E279" s="865"/>
      <c r="F279" s="865"/>
      <c r="G279" s="865"/>
      <c r="H279" s="865"/>
      <c r="I279" s="865"/>
      <c r="J279" s="390"/>
    </row>
    <row r="280" spans="1:10" ht="15.75" hidden="1" customHeight="1">
      <c r="A280" s="390"/>
      <c r="B280" s="466"/>
      <c r="C280" s="466"/>
      <c r="D280" s="466"/>
      <c r="E280" s="466"/>
      <c r="F280" s="466"/>
      <c r="G280" s="466"/>
      <c r="H280" s="466"/>
      <c r="I280" s="334"/>
    </row>
    <row r="281" spans="1:10" ht="59.25" hidden="1" customHeight="1">
      <c r="A281" s="467"/>
      <c r="B281" s="868"/>
      <c r="C281" s="926"/>
      <c r="D281" s="926"/>
      <c r="E281" s="926"/>
      <c r="F281" s="926"/>
      <c r="G281" s="926"/>
      <c r="H281" s="926"/>
      <c r="I281" s="926"/>
    </row>
    <row r="282" spans="1:10" ht="32.25" hidden="1" customHeight="1">
      <c r="A282" s="502"/>
      <c r="B282" s="926"/>
      <c r="C282" s="926"/>
      <c r="D282" s="926"/>
      <c r="E282" s="926"/>
      <c r="F282" s="926"/>
      <c r="G282" s="926"/>
      <c r="H282" s="926"/>
      <c r="I282" s="926"/>
      <c r="J282" s="390"/>
    </row>
    <row r="283" spans="1:10" ht="9" hidden="1" customHeight="1">
      <c r="A283" s="502"/>
      <c r="B283" s="390"/>
      <c r="C283" s="390"/>
      <c r="D283" s="390"/>
      <c r="E283" s="390"/>
      <c r="F283" s="390"/>
      <c r="G283" s="390"/>
      <c r="H283" s="390"/>
      <c r="I283" s="390"/>
      <c r="J283" s="390"/>
    </row>
    <row r="284" spans="1:10" ht="59.25" hidden="1" customHeight="1">
      <c r="A284" s="502"/>
      <c r="B284" s="868"/>
      <c r="C284" s="926"/>
      <c r="D284" s="926"/>
      <c r="E284" s="926"/>
      <c r="F284" s="926"/>
      <c r="G284" s="926"/>
      <c r="H284" s="926"/>
      <c r="I284" s="926"/>
      <c r="J284" s="390"/>
    </row>
    <row r="285" spans="1:10" ht="63" hidden="1" customHeight="1">
      <c r="A285" s="502"/>
      <c r="B285" s="926"/>
      <c r="C285" s="926"/>
      <c r="D285" s="926"/>
      <c r="E285" s="926"/>
      <c r="F285" s="926"/>
      <c r="G285" s="926"/>
      <c r="H285" s="926"/>
      <c r="I285" s="926"/>
    </row>
    <row r="286" spans="1:10" ht="24.75" hidden="1" customHeight="1">
      <c r="A286" s="502"/>
      <c r="B286" s="528"/>
      <c r="C286" s="528"/>
      <c r="D286" s="528"/>
      <c r="E286" s="528"/>
      <c r="F286" s="528"/>
      <c r="G286" s="528"/>
      <c r="H286" s="528"/>
      <c r="I286" s="528"/>
    </row>
    <row r="287" spans="1:10" ht="36" hidden="1" customHeight="1">
      <c r="A287" s="467"/>
      <c r="B287" s="926"/>
      <c r="C287" s="926"/>
      <c r="D287" s="926"/>
      <c r="E287" s="926"/>
      <c r="F287" s="926"/>
      <c r="G287" s="926"/>
      <c r="H287" s="926"/>
      <c r="I287" s="926"/>
      <c r="J287" s="390"/>
    </row>
    <row r="288" spans="1:10" ht="11.25" hidden="1" customHeight="1">
      <c r="A288" s="409"/>
      <c r="B288" s="390"/>
      <c r="C288" s="390"/>
      <c r="D288" s="390"/>
      <c r="E288" s="390"/>
      <c r="F288" s="390"/>
      <c r="G288" s="390"/>
      <c r="H288" s="390"/>
      <c r="I288" s="390"/>
      <c r="J288" s="390"/>
    </row>
    <row r="289" spans="1:10" ht="54.75" hidden="1" customHeight="1">
      <c r="A289" s="467"/>
      <c r="B289" s="926"/>
      <c r="C289" s="926"/>
      <c r="D289" s="926"/>
      <c r="E289" s="926"/>
      <c r="F289" s="926"/>
      <c r="G289" s="926"/>
      <c r="H289" s="926"/>
      <c r="I289" s="926"/>
      <c r="J289" s="390"/>
    </row>
    <row r="290" spans="1:10" hidden="1">
      <c r="A290" s="390"/>
      <c r="B290" s="409"/>
      <c r="C290" s="409"/>
      <c r="D290" s="409"/>
      <c r="E290" s="409"/>
      <c r="F290" s="409"/>
      <c r="G290" s="409"/>
      <c r="H290" s="409"/>
      <c r="I290" s="390"/>
      <c r="J290" s="390"/>
    </row>
    <row r="291" spans="1:10" ht="72" hidden="1" customHeight="1">
      <c r="A291" s="467"/>
      <c r="B291" s="779"/>
      <c r="C291" s="779"/>
      <c r="D291" s="779"/>
      <c r="E291" s="779"/>
      <c r="F291" s="779"/>
      <c r="G291" s="779"/>
      <c r="H291" s="779"/>
      <c r="I291" s="779"/>
    </row>
    <row r="292" spans="1:10" ht="21.75" hidden="1" customHeight="1">
      <c r="A292" s="468"/>
      <c r="B292" s="969"/>
      <c r="C292" s="969"/>
      <c r="D292" s="969"/>
      <c r="E292" s="969"/>
      <c r="F292" s="969"/>
      <c r="G292" s="969"/>
      <c r="H292" s="390"/>
      <c r="I292" s="390"/>
      <c r="J292" s="390"/>
    </row>
    <row r="293" spans="1:10" hidden="1">
      <c r="A293" s="390"/>
      <c r="B293" s="469"/>
      <c r="C293" s="925"/>
      <c r="D293" s="925"/>
      <c r="E293" s="925"/>
      <c r="F293" s="925"/>
      <c r="G293" s="925"/>
      <c r="H293" s="925"/>
      <c r="I293" s="925"/>
      <c r="J293" s="390"/>
    </row>
    <row r="294" spans="1:10" hidden="1">
      <c r="A294" s="390"/>
      <c r="B294" s="469"/>
      <c r="C294" s="925"/>
      <c r="D294" s="925"/>
      <c r="E294" s="925"/>
      <c r="F294" s="925"/>
      <c r="G294" s="925"/>
      <c r="H294" s="925"/>
      <c r="I294" s="925"/>
      <c r="J294" s="390"/>
    </row>
    <row r="295" spans="1:10" hidden="1">
      <c r="A295" s="390"/>
      <c r="B295" s="469"/>
      <c r="C295" s="922"/>
      <c r="D295" s="923"/>
      <c r="E295" s="923"/>
      <c r="F295" s="923"/>
      <c r="G295" s="923"/>
      <c r="H295" s="923"/>
      <c r="I295" s="924"/>
      <c r="J295" s="390"/>
    </row>
    <row r="296" spans="1:10" hidden="1">
      <c r="A296" s="390"/>
      <c r="B296" s="469"/>
      <c r="C296" s="925"/>
      <c r="D296" s="925"/>
      <c r="E296" s="925"/>
      <c r="F296" s="925"/>
      <c r="G296" s="925"/>
      <c r="H296" s="925"/>
      <c r="I296" s="925"/>
      <c r="J296" s="390"/>
    </row>
    <row r="297" spans="1:10" hidden="1">
      <c r="A297" s="390"/>
      <c r="B297" s="469"/>
      <c r="C297" s="925"/>
      <c r="D297" s="925"/>
      <c r="E297" s="925"/>
      <c r="F297" s="925"/>
      <c r="G297" s="925"/>
      <c r="H297" s="925"/>
      <c r="I297" s="925"/>
      <c r="J297" s="390"/>
    </row>
    <row r="298" spans="1:10" hidden="1">
      <c r="A298" s="390"/>
      <c r="B298" s="469"/>
      <c r="C298" s="925"/>
      <c r="D298" s="925"/>
      <c r="E298" s="925"/>
      <c r="F298" s="925"/>
      <c r="G298" s="925"/>
      <c r="H298" s="925"/>
      <c r="I298" s="925"/>
      <c r="J298" s="390"/>
    </row>
    <row r="299" spans="1:10" hidden="1">
      <c r="A299" s="390"/>
      <c r="B299" s="469"/>
      <c r="C299" s="925"/>
      <c r="D299" s="925"/>
      <c r="E299" s="925"/>
      <c r="F299" s="925"/>
      <c r="G299" s="925"/>
      <c r="H299" s="925"/>
      <c r="I299" s="925"/>
      <c r="J299" s="390"/>
    </row>
    <row r="300" spans="1:10" hidden="1">
      <c r="A300" s="390"/>
      <c r="B300" s="469"/>
      <c r="C300" s="925"/>
      <c r="D300" s="925"/>
      <c r="E300" s="925"/>
      <c r="F300" s="925"/>
      <c r="G300" s="925"/>
      <c r="H300" s="925"/>
      <c r="I300" s="925"/>
      <c r="J300" s="390"/>
    </row>
    <row r="301" spans="1:10" hidden="1">
      <c r="A301" s="390"/>
      <c r="B301" s="469"/>
      <c r="C301" s="925"/>
      <c r="D301" s="925"/>
      <c r="E301" s="925"/>
      <c r="F301" s="925"/>
      <c r="G301" s="925"/>
      <c r="H301" s="925"/>
      <c r="I301" s="925"/>
      <c r="J301" s="390"/>
    </row>
    <row r="302" spans="1:10" hidden="1">
      <c r="A302" s="390"/>
      <c r="B302" s="469"/>
      <c r="C302" s="925"/>
      <c r="D302" s="925"/>
      <c r="E302" s="925"/>
      <c r="F302" s="925"/>
      <c r="G302" s="925"/>
      <c r="H302" s="925"/>
      <c r="I302" s="925"/>
      <c r="J302" s="390"/>
    </row>
    <row r="303" spans="1:10" hidden="1">
      <c r="A303" s="390"/>
      <c r="B303" s="390"/>
      <c r="C303" s="390"/>
      <c r="D303" s="390"/>
      <c r="E303" s="390"/>
      <c r="F303" s="390"/>
      <c r="G303" s="390"/>
      <c r="H303" s="390"/>
      <c r="I303" s="390"/>
      <c r="J303" s="390"/>
    </row>
    <row r="304" spans="1:10" ht="20.25" hidden="1" customHeight="1">
      <c r="A304" s="468"/>
      <c r="B304" s="969"/>
      <c r="C304" s="969"/>
      <c r="D304" s="969"/>
      <c r="E304" s="969"/>
      <c r="F304" s="969"/>
      <c r="G304" s="969"/>
      <c r="H304" s="390"/>
      <c r="I304" s="390"/>
      <c r="J304" s="390"/>
    </row>
    <row r="305" spans="1:10" hidden="1">
      <c r="A305" s="390"/>
      <c r="B305" s="469"/>
      <c r="C305" s="925"/>
      <c r="D305" s="925"/>
      <c r="E305" s="925"/>
      <c r="F305" s="925"/>
      <c r="G305" s="925"/>
      <c r="H305" s="925"/>
      <c r="I305" s="925"/>
      <c r="J305" s="390"/>
    </row>
    <row r="306" spans="1:10" hidden="1">
      <c r="A306" s="390"/>
      <c r="B306" s="469"/>
      <c r="C306" s="925"/>
      <c r="D306" s="925"/>
      <c r="E306" s="925"/>
      <c r="F306" s="925"/>
      <c r="G306" s="925"/>
      <c r="H306" s="925"/>
      <c r="I306" s="925"/>
      <c r="J306" s="390"/>
    </row>
    <row r="307" spans="1:10" hidden="1">
      <c r="A307" s="390"/>
      <c r="B307" s="469"/>
      <c r="C307" s="922"/>
      <c r="D307" s="923"/>
      <c r="E307" s="923"/>
      <c r="F307" s="923"/>
      <c r="G307" s="923"/>
      <c r="H307" s="923"/>
      <c r="I307" s="924"/>
      <c r="J307" s="390"/>
    </row>
    <row r="308" spans="1:10" hidden="1">
      <c r="A308" s="390"/>
      <c r="B308" s="469"/>
      <c r="C308" s="925"/>
      <c r="D308" s="925"/>
      <c r="E308" s="925"/>
      <c r="F308" s="925"/>
      <c r="G308" s="925"/>
      <c r="H308" s="925"/>
      <c r="I308" s="925"/>
      <c r="J308" s="390"/>
    </row>
    <row r="309" spans="1:10" hidden="1">
      <c r="A309" s="390"/>
      <c r="B309" s="469"/>
      <c r="C309" s="925"/>
      <c r="D309" s="925"/>
      <c r="E309" s="925"/>
      <c r="F309" s="925"/>
      <c r="G309" s="925"/>
      <c r="H309" s="925"/>
      <c r="I309" s="925"/>
      <c r="J309" s="390"/>
    </row>
    <row r="310" spans="1:10" hidden="1">
      <c r="A310" s="390"/>
      <c r="B310" s="469"/>
      <c r="C310" s="925"/>
      <c r="D310" s="925"/>
      <c r="E310" s="925"/>
      <c r="F310" s="925"/>
      <c r="G310" s="925"/>
      <c r="H310" s="925"/>
      <c r="I310" s="925"/>
      <c r="J310" s="390"/>
    </row>
    <row r="311" spans="1:10" hidden="1">
      <c r="A311" s="390"/>
      <c r="B311" s="469"/>
      <c r="C311" s="925"/>
      <c r="D311" s="925"/>
      <c r="E311" s="925"/>
      <c r="F311" s="925"/>
      <c r="G311" s="925"/>
      <c r="H311" s="925"/>
      <c r="I311" s="925"/>
      <c r="J311" s="390"/>
    </row>
    <row r="312" spans="1:10" hidden="1">
      <c r="A312" s="390"/>
      <c r="B312" s="469"/>
      <c r="C312" s="925"/>
      <c r="D312" s="925"/>
      <c r="E312" s="925"/>
      <c r="F312" s="925"/>
      <c r="G312" s="925"/>
      <c r="H312" s="925"/>
      <c r="I312" s="925"/>
      <c r="J312" s="390"/>
    </row>
    <row r="313" spans="1:10" hidden="1">
      <c r="A313" s="390"/>
      <c r="B313" s="469"/>
      <c r="C313" s="925"/>
      <c r="D313" s="925"/>
      <c r="E313" s="925"/>
      <c r="F313" s="925"/>
      <c r="G313" s="925"/>
      <c r="H313" s="925"/>
      <c r="I313" s="925"/>
      <c r="J313" s="390"/>
    </row>
    <row r="314" spans="1:10" hidden="1">
      <c r="A314" s="390"/>
      <c r="B314" s="469"/>
      <c r="C314" s="925"/>
      <c r="D314" s="925"/>
      <c r="E314" s="925"/>
      <c r="F314" s="925"/>
      <c r="G314" s="925"/>
      <c r="H314" s="925"/>
      <c r="I314" s="925"/>
      <c r="J314" s="390"/>
    </row>
    <row r="315" spans="1:10" hidden="1">
      <c r="A315" s="390"/>
      <c r="B315" s="470"/>
      <c r="C315" s="519"/>
      <c r="D315" s="519"/>
      <c r="E315" s="519"/>
      <c r="F315" s="519"/>
      <c r="G315" s="519"/>
      <c r="H315" s="519"/>
      <c r="I315" s="519"/>
      <c r="J315" s="390"/>
    </row>
    <row r="316" spans="1:10" ht="42.75" hidden="1" customHeight="1">
      <c r="A316" s="467"/>
      <c r="B316" s="926"/>
      <c r="C316" s="926"/>
      <c r="D316" s="926"/>
      <c r="E316" s="926"/>
      <c r="F316" s="926"/>
      <c r="G316" s="926"/>
      <c r="H316" s="926"/>
      <c r="I316" s="926"/>
      <c r="J316" s="390"/>
    </row>
    <row r="317" spans="1:10" hidden="1">
      <c r="A317" s="390"/>
      <c r="B317" s="470"/>
      <c r="C317" s="519"/>
      <c r="D317" s="519"/>
      <c r="E317" s="519"/>
      <c r="F317" s="519"/>
      <c r="G317" s="519"/>
      <c r="H317" s="519"/>
      <c r="I317" s="519"/>
      <c r="J317" s="390"/>
    </row>
    <row r="318" spans="1:10" hidden="1">
      <c r="A318" s="390"/>
      <c r="B318" s="470"/>
      <c r="C318" s="519"/>
      <c r="D318" s="519"/>
      <c r="E318" s="519"/>
      <c r="F318" s="519"/>
      <c r="G318" s="519"/>
      <c r="H318" s="519"/>
      <c r="I318" s="519"/>
      <c r="J318" s="390"/>
    </row>
    <row r="319" spans="1:10" ht="24" hidden="1" customHeight="1">
      <c r="A319" s="465"/>
      <c r="B319" s="783"/>
      <c r="C319" s="783"/>
      <c r="D319" s="783"/>
      <c r="E319" s="783"/>
      <c r="F319" s="783"/>
      <c r="G319" s="783"/>
      <c r="H319" s="783"/>
      <c r="I319" s="783"/>
      <c r="J319" s="390"/>
    </row>
    <row r="320" spans="1:10" ht="36" hidden="1" customHeight="1">
      <c r="A320" s="407"/>
      <c r="B320" s="868"/>
      <c r="C320" s="868"/>
      <c r="D320" s="868"/>
      <c r="E320" s="868"/>
      <c r="F320" s="868"/>
      <c r="G320" s="868"/>
      <c r="H320" s="868"/>
      <c r="I320" s="868"/>
    </row>
    <row r="321" spans="1:13" ht="106.5" hidden="1" customHeight="1">
      <c r="A321" s="390"/>
      <c r="B321" s="406"/>
      <c r="C321" s="868"/>
      <c r="D321" s="868"/>
      <c r="E321" s="868"/>
      <c r="F321" s="868"/>
      <c r="G321" s="868"/>
      <c r="H321" s="868"/>
      <c r="I321" s="868"/>
      <c r="J321" s="471"/>
    </row>
    <row r="322" spans="1:13" ht="12.75" hidden="1" customHeight="1">
      <c r="A322" s="390"/>
      <c r="B322" s="432"/>
      <c r="C322" s="390"/>
      <c r="D322" s="390"/>
      <c r="E322" s="390"/>
      <c r="F322" s="390"/>
      <c r="G322" s="390"/>
      <c r="H322" s="390"/>
      <c r="I322" s="390"/>
      <c r="J322" s="390"/>
    </row>
    <row r="323" spans="1:13" ht="71.25" hidden="1" customHeight="1">
      <c r="A323" s="390"/>
      <c r="B323" s="406"/>
      <c r="C323" s="868"/>
      <c r="D323" s="868"/>
      <c r="E323" s="868"/>
      <c r="F323" s="868"/>
      <c r="G323" s="868"/>
      <c r="H323" s="868"/>
      <c r="I323" s="868"/>
      <c r="J323" s="390"/>
    </row>
    <row r="324" spans="1:13" ht="9" hidden="1" customHeight="1">
      <c r="A324" s="390"/>
      <c r="B324" s="390"/>
      <c r="C324" s="390"/>
      <c r="D324" s="390"/>
      <c r="E324" s="390"/>
      <c r="F324" s="390"/>
      <c r="G324" s="390"/>
      <c r="H324" s="390"/>
      <c r="I324" s="390"/>
      <c r="J324" s="390"/>
    </row>
    <row r="325" spans="1:13" ht="36.75" hidden="1" customHeight="1">
      <c r="A325" s="407"/>
      <c r="B325" s="779"/>
      <c r="C325" s="779"/>
      <c r="D325" s="779"/>
      <c r="E325" s="779"/>
      <c r="F325" s="779"/>
      <c r="G325" s="779"/>
      <c r="H325" s="779"/>
      <c r="I325" s="779"/>
    </row>
    <row r="326" spans="1:13" ht="10.5" hidden="1" customHeight="1">
      <c r="A326" s="390"/>
      <c r="B326" s="390"/>
      <c r="C326" s="390"/>
      <c r="D326" s="390"/>
      <c r="E326" s="390"/>
      <c r="F326" s="390"/>
      <c r="G326" s="390"/>
      <c r="H326" s="390"/>
      <c r="I326" s="390"/>
      <c r="J326" s="390"/>
    </row>
    <row r="327" spans="1:13" ht="23.25" hidden="1" customHeight="1">
      <c r="A327" s="390"/>
      <c r="B327" s="779"/>
      <c r="C327" s="779"/>
      <c r="D327" s="779"/>
      <c r="E327" s="779"/>
      <c r="F327" s="779"/>
      <c r="G327" s="779"/>
      <c r="H327" s="779"/>
      <c r="I327" s="779"/>
      <c r="J327" s="390"/>
    </row>
    <row r="328" spans="1:13" ht="55.5" hidden="1" customHeight="1">
      <c r="A328" s="407"/>
      <c r="B328" s="927"/>
      <c r="C328" s="927"/>
      <c r="D328" s="928"/>
      <c r="E328" s="928"/>
      <c r="F328" s="928"/>
      <c r="G328" s="928"/>
      <c r="H328" s="928"/>
      <c r="I328" s="928"/>
      <c r="J328" s="390"/>
    </row>
    <row r="329" spans="1:13" ht="44.25" hidden="1" customHeight="1">
      <c r="A329" s="439"/>
      <c r="B329" s="970"/>
      <c r="C329" s="971"/>
      <c r="D329" s="971"/>
      <c r="E329" s="972"/>
      <c r="F329" s="921"/>
      <c r="G329" s="921"/>
      <c r="H329" s="921"/>
      <c r="I329" s="921"/>
      <c r="J329" s="390"/>
    </row>
    <row r="330" spans="1:13" ht="21" hidden="1" customHeight="1">
      <c r="A330" s="444"/>
      <c r="B330" s="859"/>
      <c r="C330" s="873"/>
      <c r="D330" s="873"/>
      <c r="E330" s="860"/>
      <c r="F330" s="846"/>
      <c r="G330" s="920"/>
      <c r="H330" s="846"/>
      <c r="I330" s="920"/>
      <c r="J330" s="472"/>
      <c r="K330" s="473"/>
      <c r="L330" s="472"/>
    </row>
    <row r="331" spans="1:13" ht="23.25" hidden="1" customHeight="1">
      <c r="A331" s="444"/>
      <c r="B331" s="859"/>
      <c r="C331" s="873"/>
      <c r="D331" s="873"/>
      <c r="E331" s="860"/>
      <c r="F331" s="846"/>
      <c r="G331" s="920"/>
      <c r="H331" s="846"/>
      <c r="I331" s="920"/>
      <c r="J331" s="474"/>
      <c r="K331" s="475"/>
      <c r="L331" s="474"/>
    </row>
    <row r="332" spans="1:13" ht="21.75" hidden="1" customHeight="1">
      <c r="A332" s="444"/>
      <c r="B332" s="859"/>
      <c r="C332" s="873"/>
      <c r="D332" s="873"/>
      <c r="E332" s="860"/>
      <c r="F332" s="846"/>
      <c r="G332" s="920"/>
      <c r="H332" s="846"/>
      <c r="I332" s="920"/>
      <c r="J332" s="472"/>
      <c r="K332" s="473"/>
      <c r="L332" s="472"/>
      <c r="M332" s="386"/>
    </row>
    <row r="333" spans="1:13" ht="20.25" hidden="1" customHeight="1">
      <c r="A333" s="444"/>
      <c r="B333" s="859"/>
      <c r="C333" s="873"/>
      <c r="D333" s="873"/>
      <c r="E333" s="860"/>
      <c r="F333" s="846"/>
      <c r="G333" s="920"/>
      <c r="H333" s="846"/>
      <c r="I333" s="920"/>
      <c r="J333" s="472"/>
      <c r="K333" s="473"/>
      <c r="L333" s="472"/>
      <c r="M333" s="386"/>
    </row>
    <row r="334" spans="1:13" ht="21.75" hidden="1" customHeight="1">
      <c r="A334" s="444"/>
      <c r="B334" s="859"/>
      <c r="C334" s="873"/>
      <c r="D334" s="873"/>
      <c r="E334" s="860"/>
      <c r="F334" s="846"/>
      <c r="G334" s="920"/>
      <c r="H334" s="846"/>
      <c r="I334" s="920"/>
      <c r="J334" s="472"/>
      <c r="K334" s="473"/>
      <c r="L334" s="472"/>
      <c r="M334" s="386"/>
    </row>
    <row r="335" spans="1:13" ht="21.75" hidden="1" customHeight="1">
      <c r="A335" s="968"/>
      <c r="B335" s="968"/>
      <c r="C335" s="968"/>
      <c r="D335" s="968"/>
      <c r="E335" s="968"/>
      <c r="F335" s="968"/>
      <c r="G335" s="968"/>
      <c r="H335" s="968"/>
      <c r="I335" s="968"/>
      <c r="J335" s="472"/>
      <c r="K335" s="473"/>
      <c r="L335" s="472"/>
      <c r="M335" s="386"/>
    </row>
    <row r="336" spans="1:13" ht="16.5" hidden="1" customHeight="1">
      <c r="A336" s="390"/>
      <c r="B336" s="390"/>
      <c r="C336" s="390"/>
      <c r="D336" s="390"/>
      <c r="E336" s="390"/>
      <c r="F336" s="390"/>
      <c r="G336" s="390"/>
      <c r="H336" s="390"/>
      <c r="I336" s="390"/>
      <c r="J336" s="390"/>
    </row>
    <row r="337" spans="1:10" hidden="1">
      <c r="A337" s="390"/>
      <c r="B337" s="390"/>
      <c r="C337" s="390"/>
      <c r="D337" s="390"/>
      <c r="E337" s="390"/>
      <c r="F337" s="390"/>
      <c r="G337" s="390"/>
      <c r="H337" s="390"/>
      <c r="I337" s="390"/>
      <c r="J337" s="390"/>
    </row>
    <row r="339" spans="1:10" ht="16.5">
      <c r="B339" s="384" t="s">
        <v>6</v>
      </c>
      <c r="C339" s="915" t="str">
        <f>'Attach 3(JV)'!B24</f>
        <v/>
      </c>
      <c r="D339" s="915"/>
      <c r="F339" s="356" t="s">
        <v>4</v>
      </c>
      <c r="G339" s="916" t="str">
        <f>'Attach 3(JV)'!E24</f>
        <v/>
      </c>
      <c r="H339" s="916"/>
      <c r="I339" s="916"/>
    </row>
    <row r="340" spans="1:10" ht="16.5">
      <c r="B340" s="384" t="s">
        <v>7</v>
      </c>
      <c r="C340" s="915" t="str">
        <f>'Attach 3(JV)'!B25</f>
        <v/>
      </c>
      <c r="D340" s="915"/>
      <c r="F340" s="356" t="s">
        <v>5</v>
      </c>
      <c r="G340" s="916" t="str">
        <f>'Attach 3(JV)'!E25</f>
        <v/>
      </c>
      <c r="H340" s="916"/>
      <c r="I340" s="916"/>
    </row>
  </sheetData>
  <sheetProtection algorithmName="SHA-512" hashValue="pDESqOecbT5k58k1KpdVQmdtKMobe4lrjk0aoTFLA2h5kD3bTZXAGNzjEZVxU5bO1bwh+Rgx4iWZ02PQX6tRjQ==" saltValue="+QJyG2kthyal8AazM7/Zhw==" spinCount="100000" sheet="1" formatColumns="0" formatRows="0" selectLockedCells="1"/>
  <customSheetViews>
    <customSheetView guid="{7518E083-431A-45D0-A3DD-DF0866826B90}" showPageBreaks="1" showGridLines="0" zeroValues="0" fitToPage="1" printArea="1" hiddenRows="1" view="pageBreakPreview">
      <selection activeCell="A5" sqref="A5:I5"/>
      <rowBreaks count="4" manualBreakCount="4">
        <brk id="34" max="8" man="1"/>
        <brk id="169" max="8" man="1"/>
        <brk id="216" max="8" man="1"/>
        <brk id="302" max="8" man="1"/>
      </rowBreaks>
      <pageMargins left="0.42" right="0.28999999999999998" top="0.4" bottom="0.31" header="0.32" footer="0.24"/>
      <printOptions horizontalCentered="1"/>
      <pageSetup paperSize="9" scale="81" orientation="portrait" horizontalDpi="4294967295" verticalDpi="4294967295" r:id="rId1"/>
      <headerFooter alignWithMargins="0"/>
    </customSheetView>
    <customSheetView guid="{CD28740F-9825-447C-B887-B18F0232D126}" showPageBreaks="1" showGridLines="0" zeroValues="0" fitToPage="1" printArea="1" hiddenRows="1" view="pageBreakPreview">
      <selection activeCell="A5" sqref="A5:I5"/>
      <rowBreaks count="4" manualBreakCount="4">
        <brk id="34" max="8" man="1"/>
        <brk id="169" max="8" man="1"/>
        <brk id="216" max="8" man="1"/>
        <brk id="302" max="8" man="1"/>
      </rowBreaks>
      <pageMargins left="0.42" right="0.28999999999999998" top="0.4" bottom="0.31" header="0.32" footer="0.24"/>
      <printOptions horizontalCentered="1"/>
      <pageSetup paperSize="9" scale="81" orientation="portrait" horizontalDpi="4294967295" verticalDpi="4294967295" r:id="rId2"/>
      <headerFooter alignWithMargins="0"/>
    </customSheetView>
    <customSheetView guid="{012A8702-091E-4FD1-8E26-12B65B8B3B8C}" scale="110" showPageBreaks="1" showGridLines="0" zeroValues="0" printArea="1" hiddenRows="1" view="pageBreakPreview">
      <selection activeCell="C14" sqref="C14"/>
      <rowBreaks count="4" manualBreakCount="4">
        <brk id="34" max="8" man="1"/>
        <brk id="169" max="8" man="1"/>
        <brk id="216" max="8" man="1"/>
        <brk id="302" max="8" man="1"/>
      </rowBreaks>
      <pageMargins left="0.42" right="0.28999999999999998" top="0.4" bottom="0.31" header="0.32" footer="0.24"/>
      <printOptions horizontalCentered="1"/>
      <pageSetup paperSize="9" scale="77" fitToHeight="0" orientation="portrait" horizontalDpi="4294967295" verticalDpi="4294967295" r:id="rId3"/>
      <headerFooter alignWithMargins="0"/>
    </customSheetView>
    <customSheetView guid="{0D490C87-B003-4943-9825-ACE0B8E7CC06}" scale="110" showPageBreaks="1" showGridLines="0" zeroValues="0" printArea="1" hiddenRows="1" view="pageBreakPreview" topLeftCell="A95">
      <selection activeCell="H105" sqref="H105:I105"/>
      <rowBreaks count="8" manualBreakCount="8">
        <brk id="34" max="8" man="1"/>
        <brk id="68" max="8" man="1"/>
        <brk id="101" max="8" man="1"/>
        <brk id="137" max="8" man="1"/>
        <brk id="169" max="8" man="1"/>
        <brk id="216" max="8" man="1"/>
        <brk id="290" max="8" man="1"/>
        <brk id="302" max="8" man="1"/>
      </rowBreaks>
      <pageMargins left="0.42" right="0.28999999999999998" top="0.4" bottom="0.31" header="0.32" footer="0.24"/>
      <printOptions horizontalCentered="1"/>
      <pageSetup paperSize="9" scale="77" fitToHeight="0" orientation="portrait" horizontalDpi="4294967295" verticalDpi="4294967295" r:id="rId4"/>
      <headerFooter alignWithMargins="0"/>
    </customSheetView>
    <customSheetView guid="{4D67A8FB-66CE-4EFD-8932-C754BE25ED43}" scale="110" showPageBreaks="1" showGridLines="0" zeroValues="0" printArea="1" hiddenRows="1" view="pageBreakPreview" topLeftCell="A2">
      <selection activeCell="J17" sqref="J17"/>
      <rowBreaks count="9" manualBreakCount="9">
        <brk id="34" max="8" man="1"/>
        <brk id="71" max="8" man="1"/>
        <brk id="108" max="8" man="1"/>
        <brk id="141" max="8" man="1"/>
        <brk id="203" max="8" man="1"/>
        <brk id="206" max="8" man="1"/>
        <brk id="253" max="8" man="1"/>
        <brk id="328" max="8" man="1"/>
        <brk id="339" max="8" man="1"/>
      </rowBreaks>
      <pageMargins left="0.42" right="0.28999999999999998" top="0.4" bottom="0.31" header="0.32" footer="0.24"/>
      <printOptions horizontalCentered="1"/>
      <pageSetup paperSize="9" scale="77" fitToHeight="0" orientation="portrait" horizontalDpi="4294967295" verticalDpi="4294967295" r:id="rId5"/>
      <headerFooter alignWithMargins="0"/>
    </customSheetView>
    <customSheetView guid="{B07CB001-8FAF-40AD-8AD5-A65A64B33B35}" scale="110" showPageBreaks="1" showGridLines="0" zeroValues="0" printArea="1" hiddenRows="1" view="pageBreakPreview" topLeftCell="A53">
      <selection activeCell="F64" sqref="F64:G64"/>
      <rowBreaks count="8" manualBreakCount="8">
        <brk id="34" max="8" man="1"/>
        <brk id="70" max="8" man="1"/>
        <brk id="102" max="8" man="1"/>
        <brk id="139" max="8" man="1"/>
        <brk id="170" max="8" man="1"/>
        <brk id="217" max="8" man="1"/>
        <brk id="291" max="8" man="1"/>
        <brk id="303" max="8" man="1"/>
      </rowBreaks>
      <pageMargins left="0.42" right="0.28999999999999998" top="0.4" bottom="0.31" header="0.32" footer="0.24"/>
      <printOptions horizontalCentered="1"/>
      <pageSetup paperSize="9" scale="77" fitToHeight="0" orientation="portrait" horizontalDpi="4294967295" verticalDpi="4294967295" r:id="rId6"/>
      <headerFooter alignWithMargins="0"/>
    </customSheetView>
    <customSheetView guid="{8CF338B0-8CA3-4AF4-816D-CB7A6D8E33BC}" scale="85" showPageBreaks="1" showGridLines="0" zeroValues="0" printArea="1" hiddenRows="1" view="pageBreakPreview" topLeftCell="A177">
      <selection activeCell="F177" sqref="F177"/>
      <rowBreaks count="8" manualBreakCount="8">
        <brk id="34" max="8" man="1"/>
        <brk id="70" max="8" man="1"/>
        <brk id="102" max="8" man="1"/>
        <brk id="139" max="8" man="1"/>
        <brk id="170" max="8" man="1"/>
        <brk id="217" max="8" man="1"/>
        <brk id="291" max="8" man="1"/>
        <brk id="303" max="8" man="1"/>
      </rowBreaks>
      <pageMargins left="0.42" right="0.28999999999999998" top="0.4" bottom="0.31" header="0.32" footer="0.24"/>
      <printOptions horizontalCentered="1"/>
      <pageSetup paperSize="9" scale="77" fitToHeight="0" orientation="portrait" horizontalDpi="4294967295" verticalDpi="4294967295" r:id="rId7"/>
      <headerFooter alignWithMargins="0"/>
    </customSheetView>
    <customSheetView guid="{D05C69EC-C4A6-4AED-AFBA-A3044FD4B3FB}" scale="85" showPageBreaks="1" showGridLines="0" zeroValues="0" printArea="1" hiddenRows="1" view="pageBreakPreview" topLeftCell="A242">
      <selection activeCell="C298" sqref="C298:I298"/>
      <rowBreaks count="9" manualBreakCount="9">
        <brk id="34" max="8" man="1"/>
        <brk id="67" max="8" man="1"/>
        <brk id="99" max="8" man="1"/>
        <brk id="155" max="8" man="1"/>
        <brk id="162" max="8" man="1"/>
        <brk id="209" max="8" man="1"/>
        <brk id="250" max="8" man="1"/>
        <brk id="283" max="8" man="1"/>
        <brk id="294" max="8" man="1"/>
      </rowBreaks>
      <pageMargins left="0.42" right="0.28999999999999998" top="0.4" bottom="0.31" header="0.32" footer="0.24"/>
      <printOptions horizontalCentered="1"/>
      <pageSetup paperSize="9" scale="77" fitToHeight="0" orientation="portrait" horizontalDpi="4294967295" verticalDpi="4294967295" r:id="rId8"/>
      <headerFooter alignWithMargins="0"/>
    </customSheetView>
    <customSheetView guid="{BE615921-12B2-47E1-81BB-292B559B4C46}" showPageBreaks="1" showGridLines="0" zeroValues="0" printArea="1" hiddenColumns="1" view="pageBreakPreview" topLeftCell="A135">
      <selection activeCell="F152" sqref="F152:G152"/>
      <rowBreaks count="10" manualBreakCount="10">
        <brk id="34" max="8" man="1"/>
        <brk id="65" max="8" man="1"/>
        <brk id="98" max="8" man="1"/>
        <brk id="133" max="8" man="1"/>
        <brk id="146" max="8" man="1"/>
        <brk id="178" max="8" man="1"/>
        <brk id="225" max="8" man="1"/>
        <brk id="266" max="8" man="1"/>
        <brk id="305" max="8" man="1"/>
        <brk id="310" max="8" man="1"/>
      </rowBreaks>
      <pageMargins left="0.42" right="0.28999999999999998" top="0.4" bottom="0.31" header="0.32" footer="0.24"/>
      <printOptions horizontalCentered="1"/>
      <pageSetup paperSize="9" scale="77" fitToHeight="0" orientation="portrait" horizontalDpi="4294967295" verticalDpi="4294967295" r:id="rId9"/>
      <headerFooter alignWithMargins="0"/>
    </customSheetView>
    <customSheetView guid="{13A93EBF-985A-49FD-9FE0-DC75D238EC8C}" scale="110" showPageBreaks="1" showGridLines="0" zeroValues="0" printArea="1" hiddenRows="1" hiddenColumns="1" view="pageBreakPreview">
      <selection activeCell="F208" sqref="F208"/>
      <rowBreaks count="7" manualBreakCount="7">
        <brk id="34" max="8" man="1"/>
        <brk id="62" max="8" man="1"/>
        <brk id="96" max="8" man="1"/>
        <brk id="125" max="8" man="1"/>
        <brk id="167" max="8" man="1"/>
        <brk id="214" max="8" man="1"/>
        <brk id="299" max="8" man="1"/>
      </rowBreaks>
      <pageMargins left="0.42" right="0.28999999999999998" top="0.4" bottom="0.31" header="0.32" footer="0.24"/>
      <printOptions horizontalCentered="1"/>
      <pageSetup paperSize="9" scale="77" fitToHeight="0" orientation="portrait" horizontalDpi="4294967295" verticalDpi="4294967295" r:id="rId10"/>
      <headerFooter alignWithMargins="0"/>
    </customSheetView>
    <customSheetView guid="{1F125E51-1799-42D0-B41E-DC039BB17D59}" scale="85" showPageBreaks="1" showGridLines="0" zeroValues="0" printArea="1" hiddenRows="1" view="pageBreakPreview" topLeftCell="A283">
      <selection activeCell="C308" sqref="C308:I308"/>
      <rowBreaks count="8" manualBreakCount="8">
        <brk id="34" max="8" man="1"/>
        <brk id="67" max="8" man="1"/>
        <brk id="100" max="8" man="1"/>
        <brk id="165" max="8" man="1"/>
        <brk id="170" max="8" man="1"/>
        <brk id="217" max="8" man="1"/>
        <brk id="291" max="8" man="1"/>
        <brk id="303" max="8" man="1"/>
      </rowBreaks>
      <pageMargins left="0.42" right="0.28999999999999998" top="0.4" bottom="0.31" header="0.32" footer="0.24"/>
      <printOptions horizontalCentered="1"/>
      <pageSetup paperSize="9" scale="77" fitToHeight="0" orientation="portrait" horizontalDpi="4294967295" verticalDpi="4294967295" r:id="rId11"/>
      <headerFooter alignWithMargins="0"/>
    </customSheetView>
    <customSheetView guid="{77353208-2D17-4D2E-ADE3-4F168F350B73}" scale="110" showPageBreaks="1" showGridLines="0" zeroValues="0" printArea="1" hiddenRows="1" view="pageBreakPreview" topLeftCell="A53">
      <selection activeCell="F64" sqref="F64:G64"/>
      <rowBreaks count="8" manualBreakCount="8">
        <brk id="34" max="8" man="1"/>
        <brk id="69" max="8" man="1"/>
        <brk id="102" max="8" man="1"/>
        <brk id="139" max="8" man="1"/>
        <brk id="170" max="8" man="1"/>
        <brk id="217" max="8" man="1"/>
        <brk id="291" max="8" man="1"/>
        <brk id="303" max="8" man="1"/>
      </rowBreaks>
      <pageMargins left="0.42" right="0.28999999999999998" top="0.4" bottom="0.31" header="0.32" footer="0.24"/>
      <printOptions horizontalCentered="1"/>
      <pageSetup paperSize="9" scale="77" fitToHeight="0" orientation="portrait" horizontalDpi="4294967295" verticalDpi="4294967295" r:id="rId12"/>
      <headerFooter alignWithMargins="0"/>
    </customSheetView>
    <customSheetView guid="{010B040B-83D1-42E5-9354-A9BE9113BDAC}" scale="110" showPageBreaks="1" showGridLines="0" zeroValues="0" printArea="1" hiddenRows="1" view="pageBreakPreview">
      <selection activeCell="C14" sqref="C14"/>
      <rowBreaks count="4" manualBreakCount="4">
        <brk id="34" max="8" man="1"/>
        <brk id="169" max="8" man="1"/>
        <brk id="216" max="8" man="1"/>
        <brk id="302" max="8" man="1"/>
      </rowBreaks>
      <pageMargins left="0.42" right="0.28999999999999998" top="0.4" bottom="0.31" header="0.32" footer="0.24"/>
      <printOptions horizontalCentered="1"/>
      <pageSetup paperSize="9" scale="77" fitToHeight="0" orientation="portrait" horizontalDpi="4294967295" verticalDpi="4294967295" r:id="rId13"/>
      <headerFooter alignWithMargins="0"/>
    </customSheetView>
    <customSheetView guid="{FC200EB0-6614-47DB-96CE-7610471486D9}" scale="110" showPageBreaks="1" showGridLines="0" zeroValues="0" fitToPage="1" printArea="1" hiddenRows="1" view="pageBreakPreview">
      <selection activeCell="A15" sqref="A15:I15"/>
      <rowBreaks count="4" manualBreakCount="4">
        <brk id="34" max="8" man="1"/>
        <brk id="169" max="8" man="1"/>
        <brk id="216" max="8" man="1"/>
        <brk id="302" max="8" man="1"/>
      </rowBreaks>
      <pageMargins left="0.42" right="0.28999999999999998" top="0.4" bottom="0.31" header="0.32" footer="0.24"/>
      <printOptions horizontalCentered="1"/>
      <pageSetup paperSize="9" scale="81" orientation="portrait" horizontalDpi="4294967295" verticalDpi="4294967295" r:id="rId14"/>
      <headerFooter alignWithMargins="0"/>
    </customSheetView>
    <customSheetView guid="{35C772BD-8F05-4A18-BEC8-6AF744E22539}" showPageBreaks="1" showGridLines="0" zeroValues="0" fitToPage="1" printArea="1" hiddenRows="1" view="pageBreakPreview">
      <selection activeCell="A15" sqref="A15:I15"/>
      <rowBreaks count="4" manualBreakCount="4">
        <brk id="34" max="8" man="1"/>
        <brk id="169" max="8" man="1"/>
        <brk id="216" max="8" man="1"/>
        <brk id="302" max="8" man="1"/>
      </rowBreaks>
      <pageMargins left="0.42" right="0.28999999999999998" top="0.4" bottom="0.31" header="0.32" footer="0.24"/>
      <printOptions horizontalCentered="1"/>
      <pageSetup paperSize="9" scale="81" orientation="portrait" horizontalDpi="4294967295" verticalDpi="4294967295" r:id="rId15"/>
      <headerFooter alignWithMargins="0"/>
    </customSheetView>
    <customSheetView guid="{FADCBE67-C557-4BB1-9129-D4D2EFCC4742}" showPageBreaks="1" showGridLines="0" zeroValues="0" fitToPage="1" printArea="1" hiddenRows="1" view="pageBreakPreview">
      <selection activeCell="A5" sqref="A5:I5"/>
      <rowBreaks count="4" manualBreakCount="4">
        <brk id="34" max="8" man="1"/>
        <brk id="169" max="8" man="1"/>
        <brk id="216" max="8" man="1"/>
        <brk id="302" max="8" man="1"/>
      </rowBreaks>
      <pageMargins left="0.42" right="0.28999999999999998" top="0.4" bottom="0.31" header="0.32" footer="0.24"/>
      <printOptions horizontalCentered="1"/>
      <pageSetup paperSize="9" scale="81" orientation="portrait" horizontalDpi="4294967295" verticalDpi="4294967295" r:id="rId16"/>
      <headerFooter alignWithMargins="0"/>
    </customSheetView>
  </customSheetViews>
  <mergeCells count="535">
    <mergeCell ref="B269:C269"/>
    <mergeCell ref="B274:C274"/>
    <mergeCell ref="D274:E274"/>
    <mergeCell ref="F274:G274"/>
    <mergeCell ref="H274:I274"/>
    <mergeCell ref="B260:I260"/>
    <mergeCell ref="D261:E261"/>
    <mergeCell ref="F261:F262"/>
    <mergeCell ref="G261:G262"/>
    <mergeCell ref="H261:I262"/>
    <mergeCell ref="B213:C213"/>
    <mergeCell ref="C321:I321"/>
    <mergeCell ref="C323:I323"/>
    <mergeCell ref="B304:G304"/>
    <mergeCell ref="C305:I305"/>
    <mergeCell ref="C306:I306"/>
    <mergeCell ref="F275:G275"/>
    <mergeCell ref="H275:I275"/>
    <mergeCell ref="B270:C270"/>
    <mergeCell ref="D270:E270"/>
    <mergeCell ref="H270:I270"/>
    <mergeCell ref="B271:I271"/>
    <mergeCell ref="B273:C273"/>
    <mergeCell ref="D273:E273"/>
    <mergeCell ref="F273:G273"/>
    <mergeCell ref="H273:I273"/>
    <mergeCell ref="B268:C268"/>
    <mergeCell ref="D268:E268"/>
    <mergeCell ref="B287:I287"/>
    <mergeCell ref="B289:I289"/>
    <mergeCell ref="B285:I285"/>
    <mergeCell ref="H256:I256"/>
    <mergeCell ref="B257:C257"/>
    <mergeCell ref="H268:I268"/>
    <mergeCell ref="H330:I330"/>
    <mergeCell ref="B330:E330"/>
    <mergeCell ref="B329:E329"/>
    <mergeCell ref="C310:I310"/>
    <mergeCell ref="C311:I311"/>
    <mergeCell ref="B275:C275"/>
    <mergeCell ref="D275:E275"/>
    <mergeCell ref="B327:I327"/>
    <mergeCell ref="B320:I320"/>
    <mergeCell ref="B325:I325"/>
    <mergeCell ref="C312:I312"/>
    <mergeCell ref="C313:I313"/>
    <mergeCell ref="C314:I314"/>
    <mergeCell ref="B276:C276"/>
    <mergeCell ref="D276:E276"/>
    <mergeCell ref="F276:G276"/>
    <mergeCell ref="H276:I276"/>
    <mergeCell ref="B277:C277"/>
    <mergeCell ref="D277:E277"/>
    <mergeCell ref="F277:G277"/>
    <mergeCell ref="H277:I277"/>
    <mergeCell ref="C300:I300"/>
    <mergeCell ref="C301:I301"/>
    <mergeCell ref="H141:I141"/>
    <mergeCell ref="B142:E142"/>
    <mergeCell ref="H142:I142"/>
    <mergeCell ref="H331:I331"/>
    <mergeCell ref="B209:C209"/>
    <mergeCell ref="B229:C229"/>
    <mergeCell ref="A335:I335"/>
    <mergeCell ref="B193:C193"/>
    <mergeCell ref="B214:C214"/>
    <mergeCell ref="B230:C230"/>
    <mergeCell ref="F330:G330"/>
    <mergeCell ref="C302:I302"/>
    <mergeCell ref="B291:I291"/>
    <mergeCell ref="B292:G292"/>
    <mergeCell ref="C293:I293"/>
    <mergeCell ref="C294:I294"/>
    <mergeCell ref="C295:I295"/>
    <mergeCell ref="C296:I296"/>
    <mergeCell ref="B279:I279"/>
    <mergeCell ref="B281:I281"/>
    <mergeCell ref="B282:I282"/>
    <mergeCell ref="B284:I284"/>
    <mergeCell ref="B258:I258"/>
    <mergeCell ref="D256:E256"/>
    <mergeCell ref="B124:F125"/>
    <mergeCell ref="B119:F119"/>
    <mergeCell ref="G134:I134"/>
    <mergeCell ref="G119:I119"/>
    <mergeCell ref="B120:F120"/>
    <mergeCell ref="B121:F121"/>
    <mergeCell ref="B108:G108"/>
    <mergeCell ref="H108:I108"/>
    <mergeCell ref="B104:I104"/>
    <mergeCell ref="B105:G105"/>
    <mergeCell ref="B112:F112"/>
    <mergeCell ref="A127:I127"/>
    <mergeCell ref="B133:I133"/>
    <mergeCell ref="B134:F134"/>
    <mergeCell ref="A122:A123"/>
    <mergeCell ref="B122:F123"/>
    <mergeCell ref="B128:I128"/>
    <mergeCell ref="B129:I129"/>
    <mergeCell ref="B131:I131"/>
    <mergeCell ref="G111:I111"/>
    <mergeCell ref="G112:I112"/>
    <mergeCell ref="A114:A115"/>
    <mergeCell ref="B113:F113"/>
    <mergeCell ref="B118:I118"/>
    <mergeCell ref="A72:A74"/>
    <mergeCell ref="H81:I81"/>
    <mergeCell ref="F81:G81"/>
    <mergeCell ref="A75:I75"/>
    <mergeCell ref="F79:G79"/>
    <mergeCell ref="B92:I92"/>
    <mergeCell ref="H72:I72"/>
    <mergeCell ref="F73:G73"/>
    <mergeCell ref="H73:I73"/>
    <mergeCell ref="F74:G74"/>
    <mergeCell ref="B76:E77"/>
    <mergeCell ref="B86:E86"/>
    <mergeCell ref="F86:I86"/>
    <mergeCell ref="B87:E87"/>
    <mergeCell ref="F83:G83"/>
    <mergeCell ref="H82:I82"/>
    <mergeCell ref="B88:E88"/>
    <mergeCell ref="B82:E82"/>
    <mergeCell ref="B83:E83"/>
    <mergeCell ref="B84:E84"/>
    <mergeCell ref="B85:E85"/>
    <mergeCell ref="H83:I83"/>
    <mergeCell ref="F82:G82"/>
    <mergeCell ref="H85:I85"/>
    <mergeCell ref="H88:I88"/>
    <mergeCell ref="F88:G88"/>
    <mergeCell ref="H84:I84"/>
    <mergeCell ref="F84:G84"/>
    <mergeCell ref="F85:G85"/>
    <mergeCell ref="F87:G87"/>
    <mergeCell ref="H87:I87"/>
    <mergeCell ref="B12:D12"/>
    <mergeCell ref="B30:I30"/>
    <mergeCell ref="B51:I51"/>
    <mergeCell ref="B57:I57"/>
    <mergeCell ref="H80:I80"/>
    <mergeCell ref="F78:G78"/>
    <mergeCell ref="H78:I78"/>
    <mergeCell ref="F72:G72"/>
    <mergeCell ref="H74:I74"/>
    <mergeCell ref="F80:G80"/>
    <mergeCell ref="B65:I65"/>
    <mergeCell ref="B66:E66"/>
    <mergeCell ref="F66:G66"/>
    <mergeCell ref="H66:I66"/>
    <mergeCell ref="B67:I67"/>
    <mergeCell ref="F70:G70"/>
    <mergeCell ref="H63:I63"/>
    <mergeCell ref="C339:D339"/>
    <mergeCell ref="G339:I339"/>
    <mergeCell ref="B266:C266"/>
    <mergeCell ref="D266:E266"/>
    <mergeCell ref="H266:I266"/>
    <mergeCell ref="B267:C267"/>
    <mergeCell ref="D267:E267"/>
    <mergeCell ref="H267:I267"/>
    <mergeCell ref="B263:C263"/>
    <mergeCell ref="D263:E263"/>
    <mergeCell ref="F263:G263"/>
    <mergeCell ref="H263:I263"/>
    <mergeCell ref="B264:E264"/>
    <mergeCell ref="B265:C265"/>
    <mergeCell ref="D265:E265"/>
    <mergeCell ref="H265:I265"/>
    <mergeCell ref="F334:G334"/>
    <mergeCell ref="B331:E331"/>
    <mergeCell ref="F331:G331"/>
    <mergeCell ref="B328:C328"/>
    <mergeCell ref="D328:E328"/>
    <mergeCell ref="F328:G328"/>
    <mergeCell ref="H328:I328"/>
    <mergeCell ref="B319:I319"/>
    <mergeCell ref="C340:D340"/>
    <mergeCell ref="G340:I340"/>
    <mergeCell ref="B81:E81"/>
    <mergeCell ref="H106:I106"/>
    <mergeCell ref="H105:I105"/>
    <mergeCell ref="F333:G333"/>
    <mergeCell ref="F329:G329"/>
    <mergeCell ref="H329:I329"/>
    <mergeCell ref="H334:I334"/>
    <mergeCell ref="B334:E334"/>
    <mergeCell ref="B333:E333"/>
    <mergeCell ref="H332:I332"/>
    <mergeCell ref="B332:E332"/>
    <mergeCell ref="F332:G332"/>
    <mergeCell ref="H333:I333"/>
    <mergeCell ref="C307:I307"/>
    <mergeCell ref="C308:I308"/>
    <mergeCell ref="C309:I309"/>
    <mergeCell ref="B316:I316"/>
    <mergeCell ref="C297:I297"/>
    <mergeCell ref="C298:I298"/>
    <mergeCell ref="C299:I299"/>
    <mergeCell ref="D269:E269"/>
    <mergeCell ref="H269:I269"/>
    <mergeCell ref="D257:E257"/>
    <mergeCell ref="H257:I257"/>
    <mergeCell ref="B254:C254"/>
    <mergeCell ref="D254:E254"/>
    <mergeCell ref="H254:I254"/>
    <mergeCell ref="B255:C255"/>
    <mergeCell ref="D255:E255"/>
    <mergeCell ref="H255:I255"/>
    <mergeCell ref="B251:E251"/>
    <mergeCell ref="B252:C252"/>
    <mergeCell ref="D252:E252"/>
    <mergeCell ref="H252:I252"/>
    <mergeCell ref="B253:C253"/>
    <mergeCell ref="D253:E253"/>
    <mergeCell ref="H253:I253"/>
    <mergeCell ref="B256:C256"/>
    <mergeCell ref="B247:I247"/>
    <mergeCell ref="D248:E248"/>
    <mergeCell ref="F248:F249"/>
    <mergeCell ref="G248:G249"/>
    <mergeCell ref="H248:I249"/>
    <mergeCell ref="B250:C250"/>
    <mergeCell ref="D250:E250"/>
    <mergeCell ref="F250:G250"/>
    <mergeCell ref="H250:I250"/>
    <mergeCell ref="B244:C244"/>
    <mergeCell ref="D244:E244"/>
    <mergeCell ref="F244:G244"/>
    <mergeCell ref="H244:I244"/>
    <mergeCell ref="B246:E246"/>
    <mergeCell ref="F246:I246"/>
    <mergeCell ref="B242:C242"/>
    <mergeCell ref="D242:E242"/>
    <mergeCell ref="F242:G242"/>
    <mergeCell ref="H242:I242"/>
    <mergeCell ref="B243:C243"/>
    <mergeCell ref="D243:E243"/>
    <mergeCell ref="F243:G243"/>
    <mergeCell ref="H243:I243"/>
    <mergeCell ref="F237:G237"/>
    <mergeCell ref="H237:I237"/>
    <mergeCell ref="B238:I238"/>
    <mergeCell ref="B237:E237"/>
    <mergeCell ref="B241:C241"/>
    <mergeCell ref="D241:E241"/>
    <mergeCell ref="F241:G241"/>
    <mergeCell ref="H241:I241"/>
    <mergeCell ref="H240:I240"/>
    <mergeCell ref="F240:G240"/>
    <mergeCell ref="F235:G235"/>
    <mergeCell ref="H235:I235"/>
    <mergeCell ref="B236:C236"/>
    <mergeCell ref="D236:E236"/>
    <mergeCell ref="F236:G236"/>
    <mergeCell ref="H236:I236"/>
    <mergeCell ref="B235:E235"/>
    <mergeCell ref="B233:C233"/>
    <mergeCell ref="D233:E233"/>
    <mergeCell ref="F233:G233"/>
    <mergeCell ref="H233:I233"/>
    <mergeCell ref="B234:C234"/>
    <mergeCell ref="D234:E234"/>
    <mergeCell ref="F234:G234"/>
    <mergeCell ref="H234:I234"/>
    <mergeCell ref="H230:I230"/>
    <mergeCell ref="D231:E231"/>
    <mergeCell ref="H231:I231"/>
    <mergeCell ref="D232:E232"/>
    <mergeCell ref="H232:I232"/>
    <mergeCell ref="D228:E228"/>
    <mergeCell ref="H228:I228"/>
    <mergeCell ref="D229:E229"/>
    <mergeCell ref="H229:I229"/>
    <mergeCell ref="D230:E230"/>
    <mergeCell ref="H227:I227"/>
    <mergeCell ref="B217:I217"/>
    <mergeCell ref="B222:I222"/>
    <mergeCell ref="D223:E223"/>
    <mergeCell ref="F223:I224"/>
    <mergeCell ref="D224:E224"/>
    <mergeCell ref="D225:E225"/>
    <mergeCell ref="F225:G225"/>
    <mergeCell ref="H225:I225"/>
    <mergeCell ref="B225:C225"/>
    <mergeCell ref="B226:E226"/>
    <mergeCell ref="D227:E227"/>
    <mergeCell ref="H214:I214"/>
    <mergeCell ref="D215:E215"/>
    <mergeCell ref="H215:I215"/>
    <mergeCell ref="D216:E216"/>
    <mergeCell ref="H216:I216"/>
    <mergeCell ref="D212:E212"/>
    <mergeCell ref="H212:I212"/>
    <mergeCell ref="D213:E213"/>
    <mergeCell ref="H213:I213"/>
    <mergeCell ref="D214:E214"/>
    <mergeCell ref="D209:E209"/>
    <mergeCell ref="F209:G209"/>
    <mergeCell ref="H209:I209"/>
    <mergeCell ref="B210:E210"/>
    <mergeCell ref="D211:E211"/>
    <mergeCell ref="H211:I211"/>
    <mergeCell ref="F211:G211"/>
    <mergeCell ref="B205:E205"/>
    <mergeCell ref="F205:I205"/>
    <mergeCell ref="B206:I206"/>
    <mergeCell ref="D207:E207"/>
    <mergeCell ref="F207:I208"/>
    <mergeCell ref="D208:E208"/>
    <mergeCell ref="B202:C202"/>
    <mergeCell ref="D202:E202"/>
    <mergeCell ref="F202:G202"/>
    <mergeCell ref="H202:I202"/>
    <mergeCell ref="B203:E203"/>
    <mergeCell ref="F203:I203"/>
    <mergeCell ref="B200:C200"/>
    <mergeCell ref="D200:E200"/>
    <mergeCell ref="F200:G200"/>
    <mergeCell ref="H200:I200"/>
    <mergeCell ref="B201:E201"/>
    <mergeCell ref="F201:I201"/>
    <mergeCell ref="H182:I182"/>
    <mergeCell ref="B196:C196"/>
    <mergeCell ref="D196:E196"/>
    <mergeCell ref="H196:I196"/>
    <mergeCell ref="B197:I197"/>
    <mergeCell ref="B199:C199"/>
    <mergeCell ref="D199:E199"/>
    <mergeCell ref="F199:G199"/>
    <mergeCell ref="H199:I199"/>
    <mergeCell ref="D193:E193"/>
    <mergeCell ref="H193:I193"/>
    <mergeCell ref="D194:E194"/>
    <mergeCell ref="H194:I194"/>
    <mergeCell ref="D195:E195"/>
    <mergeCell ref="H195:I195"/>
    <mergeCell ref="D179:E179"/>
    <mergeCell ref="H179:I179"/>
    <mergeCell ref="B180:C180"/>
    <mergeCell ref="D180:E180"/>
    <mergeCell ref="D181:E181"/>
    <mergeCell ref="D191:E191"/>
    <mergeCell ref="H191:I191"/>
    <mergeCell ref="B192:C192"/>
    <mergeCell ref="D192:E192"/>
    <mergeCell ref="H192:I192"/>
    <mergeCell ref="B188:C188"/>
    <mergeCell ref="D188:E188"/>
    <mergeCell ref="F188:G188"/>
    <mergeCell ref="D190:E190"/>
    <mergeCell ref="H190:I190"/>
    <mergeCell ref="B183:I183"/>
    <mergeCell ref="B185:I185"/>
    <mergeCell ref="D186:E186"/>
    <mergeCell ref="F186:I187"/>
    <mergeCell ref="D187:E187"/>
    <mergeCell ref="H188:I188"/>
    <mergeCell ref="B189:E189"/>
    <mergeCell ref="H181:I181"/>
    <mergeCell ref="D182:E182"/>
    <mergeCell ref="B172:I172"/>
    <mergeCell ref="D173:E173"/>
    <mergeCell ref="F173:I174"/>
    <mergeCell ref="D174:E174"/>
    <mergeCell ref="B175:C175"/>
    <mergeCell ref="H180:I180"/>
    <mergeCell ref="F178:G178"/>
    <mergeCell ref="F142:G142"/>
    <mergeCell ref="B156:I156"/>
    <mergeCell ref="D175:E175"/>
    <mergeCell ref="F175:G175"/>
    <mergeCell ref="H175:I175"/>
    <mergeCell ref="B165:I165"/>
    <mergeCell ref="B167:I167"/>
    <mergeCell ref="B169:I169"/>
    <mergeCell ref="B150:G150"/>
    <mergeCell ref="B151:G151"/>
    <mergeCell ref="B176:E176"/>
    <mergeCell ref="D177:E177"/>
    <mergeCell ref="H177:I177"/>
    <mergeCell ref="D178:E178"/>
    <mergeCell ref="H178:I178"/>
    <mergeCell ref="F177:G177"/>
    <mergeCell ref="B179:C179"/>
    <mergeCell ref="B135:F135"/>
    <mergeCell ref="B144:I144"/>
    <mergeCell ref="G135:I135"/>
    <mergeCell ref="B161:I161"/>
    <mergeCell ref="B163:I163"/>
    <mergeCell ref="B137:E137"/>
    <mergeCell ref="F137:G137"/>
    <mergeCell ref="H137:I137"/>
    <mergeCell ref="B136:I136"/>
    <mergeCell ref="B154:I154"/>
    <mergeCell ref="H138:I138"/>
    <mergeCell ref="B139:E139"/>
    <mergeCell ref="F139:G139"/>
    <mergeCell ref="H139:I139"/>
    <mergeCell ref="B138:E138"/>
    <mergeCell ref="F138:G138"/>
    <mergeCell ref="B143:E143"/>
    <mergeCell ref="F143:G143"/>
    <mergeCell ref="H143:I143"/>
    <mergeCell ref="B141:E141"/>
    <mergeCell ref="F141:G141"/>
    <mergeCell ref="F140:G140"/>
    <mergeCell ref="H140:I140"/>
    <mergeCell ref="B140:E140"/>
    <mergeCell ref="B110:C110"/>
    <mergeCell ref="G120:I120"/>
    <mergeCell ref="B116:F117"/>
    <mergeCell ref="B111:F111"/>
    <mergeCell ref="B109:I109"/>
    <mergeCell ref="B114:F115"/>
    <mergeCell ref="B106:G106"/>
    <mergeCell ref="B101:I101"/>
    <mergeCell ref="H89:I89"/>
    <mergeCell ref="F89:G89"/>
    <mergeCell ref="B99:I99"/>
    <mergeCell ref="B100:I100"/>
    <mergeCell ref="B102:I102"/>
    <mergeCell ref="B107:G107"/>
    <mergeCell ref="H107:I107"/>
    <mergeCell ref="B93:I93"/>
    <mergeCell ref="B95:I95"/>
    <mergeCell ref="B97:I97"/>
    <mergeCell ref="B89:E89"/>
    <mergeCell ref="B63:E63"/>
    <mergeCell ref="F63:G63"/>
    <mergeCell ref="H70:I70"/>
    <mergeCell ref="B53:I53"/>
    <mergeCell ref="B55:I55"/>
    <mergeCell ref="B56:I56"/>
    <mergeCell ref="A59:I59"/>
    <mergeCell ref="B60:I60"/>
    <mergeCell ref="B61:I61"/>
    <mergeCell ref="B62:E62"/>
    <mergeCell ref="A68:A71"/>
    <mergeCell ref="B68:E71"/>
    <mergeCell ref="F68:G68"/>
    <mergeCell ref="H68:I68"/>
    <mergeCell ref="F69:G69"/>
    <mergeCell ref="B64:E64"/>
    <mergeCell ref="F64:G64"/>
    <mergeCell ref="H64:I64"/>
    <mergeCell ref="H69:I69"/>
    <mergeCell ref="F71:G71"/>
    <mergeCell ref="H71:I71"/>
    <mergeCell ref="D49:E49"/>
    <mergeCell ref="F49:G49"/>
    <mergeCell ref="H49:I49"/>
    <mergeCell ref="D50:E50"/>
    <mergeCell ref="F50:G50"/>
    <mergeCell ref="H50:I50"/>
    <mergeCell ref="F62:G62"/>
    <mergeCell ref="H62:I62"/>
    <mergeCell ref="B47:C47"/>
    <mergeCell ref="D47:E47"/>
    <mergeCell ref="F47:G47"/>
    <mergeCell ref="H47:I47"/>
    <mergeCell ref="D48:E48"/>
    <mergeCell ref="F48:G48"/>
    <mergeCell ref="H48:I48"/>
    <mergeCell ref="B42:C42"/>
    <mergeCell ref="D42:E42"/>
    <mergeCell ref="F42:G42"/>
    <mergeCell ref="H42:I42"/>
    <mergeCell ref="B45:C45"/>
    <mergeCell ref="D45:E45"/>
    <mergeCell ref="F45:G45"/>
    <mergeCell ref="H45:I45"/>
    <mergeCell ref="F44:G44"/>
    <mergeCell ref="H44:I44"/>
    <mergeCell ref="B46:C46"/>
    <mergeCell ref="D46:E46"/>
    <mergeCell ref="F46:G46"/>
    <mergeCell ref="H46:I46"/>
    <mergeCell ref="B43:C43"/>
    <mergeCell ref="D43:E43"/>
    <mergeCell ref="F43:G43"/>
    <mergeCell ref="H43:I43"/>
    <mergeCell ref="B44:C44"/>
    <mergeCell ref="D44:E44"/>
    <mergeCell ref="A39:A41"/>
    <mergeCell ref="B39:C41"/>
    <mergeCell ref="D39:E39"/>
    <mergeCell ref="F39:G39"/>
    <mergeCell ref="H39:I39"/>
    <mergeCell ref="D40:E40"/>
    <mergeCell ref="F40:G40"/>
    <mergeCell ref="H40:I40"/>
    <mergeCell ref="D41:E41"/>
    <mergeCell ref="F41:G41"/>
    <mergeCell ref="H41:I41"/>
    <mergeCell ref="B18:I18"/>
    <mergeCell ref="A19:I19"/>
    <mergeCell ref="A21:I21"/>
    <mergeCell ref="B22:I22"/>
    <mergeCell ref="B32:I32"/>
    <mergeCell ref="B33:I33"/>
    <mergeCell ref="B34:I34"/>
    <mergeCell ref="B38:C38"/>
    <mergeCell ref="D38:E38"/>
    <mergeCell ref="F38:G38"/>
    <mergeCell ref="H38:I38"/>
    <mergeCell ref="A36:A37"/>
    <mergeCell ref="B36:C37"/>
    <mergeCell ref="D36:E37"/>
    <mergeCell ref="F36:G37"/>
    <mergeCell ref="H36:I37"/>
    <mergeCell ref="A3:I3"/>
    <mergeCell ref="A5:I5"/>
    <mergeCell ref="A8:E8"/>
    <mergeCell ref="B9:D9"/>
    <mergeCell ref="B10:D10"/>
    <mergeCell ref="B11:D11"/>
    <mergeCell ref="D240:E240"/>
    <mergeCell ref="B240:C240"/>
    <mergeCell ref="B145:I145"/>
    <mergeCell ref="B147:I147"/>
    <mergeCell ref="B148:I148"/>
    <mergeCell ref="B158:I158"/>
    <mergeCell ref="B159:I159"/>
    <mergeCell ref="B170:I170"/>
    <mergeCell ref="B171:E171"/>
    <mergeCell ref="F171:I171"/>
    <mergeCell ref="B23:I23"/>
    <mergeCell ref="B24:I24"/>
    <mergeCell ref="B25:I25"/>
    <mergeCell ref="B27:I27"/>
    <mergeCell ref="B28:I28"/>
    <mergeCell ref="B29:I29"/>
    <mergeCell ref="A15:I15"/>
    <mergeCell ref="A17:I17"/>
  </mergeCells>
  <conditionalFormatting sqref="D190:I190 A252:I252">
    <cfRule type="expression" dxfId="46" priority="15" stopIfTrue="1">
      <formula>$F$189="No"</formula>
    </cfRule>
  </conditionalFormatting>
  <conditionalFormatting sqref="F38:I38">
    <cfRule type="expression" dxfId="45" priority="19" stopIfTrue="1">
      <formula>#REF!=2</formula>
    </cfRule>
  </conditionalFormatting>
  <conditionalFormatting sqref="F43:G50">
    <cfRule type="expression" dxfId="44" priority="21" stopIfTrue="1">
      <formula>$K$36=1</formula>
    </cfRule>
  </conditionalFormatting>
  <conditionalFormatting sqref="A29:I29">
    <cfRule type="expression" dxfId="43" priority="18" stopIfTrue="1">
      <formula>#REF!&lt;2</formula>
    </cfRule>
  </conditionalFormatting>
  <conditionalFormatting sqref="B18:I18">
    <cfRule type="expression" dxfId="42" priority="29" stopIfTrue="1">
      <formula>#REF!&lt;2</formula>
    </cfRule>
  </conditionalFormatting>
  <conditionalFormatting sqref="A17">
    <cfRule type="expression" dxfId="41" priority="30" stopIfTrue="1">
      <formula>#REF!=2</formula>
    </cfRule>
  </conditionalFormatting>
  <conditionalFormatting sqref="F39:G41">
    <cfRule type="expression" dxfId="40" priority="9" stopIfTrue="1">
      <formula>$K$36=1</formula>
    </cfRule>
  </conditionalFormatting>
  <conditionalFormatting sqref="H39:I50">
    <cfRule type="expression" dxfId="39" priority="10" stopIfTrue="1">
      <formula>OR($K$36=1,$L$36=1)</formula>
    </cfRule>
  </conditionalFormatting>
  <conditionalFormatting sqref="D328:E328 F278:I278 F202:I202 F188:I188 D186:F186 F198:I198 F245:I245 F190:I194 F252:I257 F175:I175 D173:F173 F209:I209 D207:F207 D248:E249 F250:I250 F248 H248 F212:I216 A19:I19 A27:I28 F179:I182 F196:I196 F195:H195 F203 F201 D174 D187 D208 F235:I237">
    <cfRule type="expression" dxfId="38" priority="41" stopIfTrue="1">
      <formula>#REF!="Sole Bidder"</formula>
    </cfRule>
  </conditionalFormatting>
  <conditionalFormatting sqref="A319 A315:I315 A316 A317:I318 A279:I291">
    <cfRule type="expression" dxfId="37" priority="69" stopIfTrue="1">
      <formula>#REF!="Sole Bidder"</formula>
    </cfRule>
  </conditionalFormatting>
  <conditionalFormatting sqref="A18">
    <cfRule type="expression" dxfId="36" priority="72" stopIfTrue="1">
      <formula>#REF!="Sole Bidder"</formula>
    </cfRule>
    <cfRule type="expression" dxfId="35" priority="73" stopIfTrue="1">
      <formula>#REF!=1</formula>
    </cfRule>
  </conditionalFormatting>
  <conditionalFormatting sqref="A246:I246 A259:I265 A270:I277 A266:A269 D266:I269">
    <cfRule type="expression" dxfId="34" priority="83" stopIfTrue="1">
      <formula>#REF!&lt;2</formula>
    </cfRule>
    <cfRule type="expression" dxfId="33" priority="84" stopIfTrue="1">
      <formula>#REF!=1</formula>
    </cfRule>
  </conditionalFormatting>
  <conditionalFormatting sqref="A304:I314 F328:G334">
    <cfRule type="expression" dxfId="32" priority="93" stopIfTrue="1">
      <formula>#REF!&lt;2</formula>
    </cfRule>
  </conditionalFormatting>
  <conditionalFormatting sqref="H328:I334">
    <cfRule type="expression" dxfId="31" priority="95" stopIfTrue="1">
      <formula>#REF!&lt;2</formula>
    </cfRule>
    <cfRule type="expression" dxfId="30" priority="96" stopIfTrue="1">
      <formula>#REF!=1</formula>
    </cfRule>
  </conditionalFormatting>
  <conditionalFormatting sqref="F42:G42">
    <cfRule type="expression" dxfId="29" priority="2" stopIfTrue="1">
      <formula>$K$36=1</formula>
    </cfRule>
  </conditionalFormatting>
  <conditionalFormatting sqref="B316:I316">
    <cfRule type="expression" dxfId="28" priority="1" stopIfTrue="1">
      <formula>#REF!="Sole Bidder"</formula>
    </cfRule>
  </conditionalFormatting>
  <dataValidations count="5">
    <dataValidation type="list" allowBlank="1" showInputMessage="1" showErrorMessage="1" sqref="F65380:I65380" xr:uid="{00000000-0002-0000-0400-000000000000}">
      <formula1>"SUPPLIED, TYPE TESTED, BOTH SUPPLIED AND TYPE TESTED"</formula1>
    </dataValidation>
    <dataValidation type="list" allowBlank="1" showInputMessage="1" showErrorMessage="1" sqref="F65368:I65368" xr:uid="{00000000-0002-0000-0400-000001000000}">
      <formula1>"SUBSIDIARY COMPANY, GROUP COMPANY, JOINT VENTURE COMPANY (JVC)"</formula1>
    </dataValidation>
    <dataValidation type="list" allowBlank="1" showInputMessage="1" showErrorMessage="1" sqref="F176 F226 F210" xr:uid="{00000000-0002-0000-0400-000002000000}">
      <formula1>"Yes, NO"</formula1>
    </dataValidation>
    <dataValidation type="list" allowBlank="1" showInputMessage="1" showErrorMessage="1" sqref="F189" xr:uid="{00000000-0002-0000-0400-000003000000}">
      <formula1>"Yes, No"</formula1>
    </dataValidation>
    <dataValidation type="list" allowBlank="1" showInputMessage="1" showErrorMessage="1" sqref="H150" xr:uid="{00000000-0002-0000-0400-000004000000}">
      <formula1>"Own, Access"</formula1>
    </dataValidation>
  </dataValidations>
  <printOptions horizontalCentered="1"/>
  <pageMargins left="0.42" right="0.28999999999999998" top="0.4" bottom="0.31" header="0.32" footer="0.24"/>
  <pageSetup paperSize="9" scale="81" orientation="portrait" horizontalDpi="4294967295" verticalDpi="4294967295" r:id="rId17"/>
  <headerFooter alignWithMargins="0"/>
  <rowBreaks count="4" manualBreakCount="4">
    <brk id="34" max="8" man="1"/>
    <brk id="169" max="8" man="1"/>
    <brk id="216" max="8" man="1"/>
    <brk id="302" max="8" man="1"/>
  </rowBreaks>
  <drawing r:id="rId18"/>
  <legacyDrawing r:id="rId19"/>
  <mc:AlternateContent xmlns:mc="http://schemas.openxmlformats.org/markup-compatibility/2006">
    <mc:Choice Requires="x14">
      <controls>
        <mc:AlternateContent xmlns:mc="http://schemas.openxmlformats.org/markup-compatibility/2006">
          <mc:Choice Requires="x14">
            <control shapeId="50344" r:id="rId20" name="Check Box 168">
              <controlPr defaultSize="0" autoFill="0" autoLine="0" autoPict="0">
                <anchor moveWithCells="1" sizeWithCells="1">
                  <from>
                    <xdr:col>8</xdr:col>
                    <xdr:colOff>457200</xdr:colOff>
                    <xdr:row>15</xdr:row>
                    <xdr:rowOff>0</xdr:rowOff>
                  </from>
                  <to>
                    <xdr:col>9</xdr:col>
                    <xdr:colOff>0</xdr:colOff>
                    <xdr:row>15</xdr:row>
                    <xdr:rowOff>0</xdr:rowOff>
                  </to>
                </anchor>
              </controlPr>
            </control>
          </mc:Choice>
        </mc:AlternateContent>
        <mc:AlternateContent xmlns:mc="http://schemas.openxmlformats.org/markup-compatibility/2006">
          <mc:Choice Requires="x14">
            <control shapeId="50345" r:id="rId21" name="Check Box 169">
              <controlPr defaultSize="0" autoFill="0" autoLine="0" autoPict="0">
                <anchor moveWithCells="1" sizeWithCells="1">
                  <from>
                    <xdr:col>8</xdr:col>
                    <xdr:colOff>466725</xdr:colOff>
                    <xdr:row>15</xdr:row>
                    <xdr:rowOff>0</xdr:rowOff>
                  </from>
                  <to>
                    <xdr:col>8</xdr:col>
                    <xdr:colOff>1000125</xdr:colOff>
                    <xdr:row>15</xdr:row>
                    <xdr:rowOff>0</xdr:rowOff>
                  </to>
                </anchor>
              </controlPr>
            </control>
          </mc:Choice>
        </mc:AlternateContent>
        <mc:AlternateContent xmlns:mc="http://schemas.openxmlformats.org/markup-compatibility/2006">
          <mc:Choice Requires="x14">
            <control shapeId="50346" r:id="rId22" name="Check Box 170">
              <controlPr defaultSize="0" autoFill="0" autoLine="0" autoPict="0">
                <anchor moveWithCells="1" sizeWithCells="1">
                  <from>
                    <xdr:col>7</xdr:col>
                    <xdr:colOff>114300</xdr:colOff>
                    <xdr:row>15</xdr:row>
                    <xdr:rowOff>0</xdr:rowOff>
                  </from>
                  <to>
                    <xdr:col>7</xdr:col>
                    <xdr:colOff>571500</xdr:colOff>
                    <xdr:row>15</xdr:row>
                    <xdr:rowOff>0</xdr:rowOff>
                  </to>
                </anchor>
              </controlPr>
            </control>
          </mc:Choice>
        </mc:AlternateContent>
        <mc:AlternateContent xmlns:mc="http://schemas.openxmlformats.org/markup-compatibility/2006">
          <mc:Choice Requires="x14">
            <control shapeId="50335" r:id="rId23" name="Check Box 159">
              <controlPr defaultSize="0" autoFill="0" autoLine="0" autoPict="0">
                <anchor moveWithCells="1" sizeWithCells="1">
                  <from>
                    <xdr:col>5</xdr:col>
                    <xdr:colOff>657225</xdr:colOff>
                    <xdr:row>15</xdr:row>
                    <xdr:rowOff>0</xdr:rowOff>
                  </from>
                  <to>
                    <xdr:col>6</xdr:col>
                    <xdr:colOff>819150</xdr:colOff>
                    <xdr:row>15</xdr:row>
                    <xdr:rowOff>0</xdr:rowOff>
                  </to>
                </anchor>
              </controlPr>
            </control>
          </mc:Choice>
        </mc:AlternateContent>
        <mc:AlternateContent xmlns:mc="http://schemas.openxmlformats.org/markup-compatibility/2006">
          <mc:Choice Requires="x14">
            <control shapeId="50336" r:id="rId24" name="Check Box 160">
              <controlPr defaultSize="0" autoFill="0" autoLine="0" autoPict="0">
                <anchor moveWithCells="1" sizeWithCells="1">
                  <from>
                    <xdr:col>5</xdr:col>
                    <xdr:colOff>666750</xdr:colOff>
                    <xdr:row>15</xdr:row>
                    <xdr:rowOff>0</xdr:rowOff>
                  </from>
                  <to>
                    <xdr:col>6</xdr:col>
                    <xdr:colOff>752475</xdr:colOff>
                    <xdr:row>15</xdr:row>
                    <xdr:rowOff>0</xdr:rowOff>
                  </to>
                </anchor>
              </controlPr>
            </control>
          </mc:Choice>
        </mc:AlternateContent>
        <mc:AlternateContent xmlns:mc="http://schemas.openxmlformats.org/markup-compatibility/2006">
          <mc:Choice Requires="x14">
            <control shapeId="50337" r:id="rId25" name="Check Box 161">
              <controlPr defaultSize="0" autoFill="0" autoLine="0" autoPict="0">
                <anchor moveWithCells="1" sizeWithCells="1">
                  <from>
                    <xdr:col>5</xdr:col>
                    <xdr:colOff>104775</xdr:colOff>
                    <xdr:row>15</xdr:row>
                    <xdr:rowOff>0</xdr:rowOff>
                  </from>
                  <to>
                    <xdr:col>6</xdr:col>
                    <xdr:colOff>47625</xdr:colOff>
                    <xdr:row>15</xdr:row>
                    <xdr:rowOff>0</xdr:rowOff>
                  </to>
                </anchor>
              </controlPr>
            </control>
          </mc:Choice>
        </mc:AlternateContent>
        <mc:AlternateContent xmlns:mc="http://schemas.openxmlformats.org/markup-compatibility/2006">
          <mc:Choice Requires="x14">
            <control shapeId="50220" r:id="rId26" name="Check Box 44">
              <controlPr defaultSize="0" autoFill="0" autoLine="0" autoPict="0">
                <anchor moveWithCells="1" sizeWithCells="1">
                  <from>
                    <xdr:col>7</xdr:col>
                    <xdr:colOff>962025</xdr:colOff>
                    <xdr:row>15</xdr:row>
                    <xdr:rowOff>0</xdr:rowOff>
                  </from>
                  <to>
                    <xdr:col>8</xdr:col>
                    <xdr:colOff>323850</xdr:colOff>
                    <xdr:row>15</xdr:row>
                    <xdr:rowOff>0</xdr:rowOff>
                  </to>
                </anchor>
              </controlPr>
            </control>
          </mc:Choice>
        </mc:AlternateContent>
        <mc:AlternateContent xmlns:mc="http://schemas.openxmlformats.org/markup-compatibility/2006">
          <mc:Choice Requires="x14">
            <control shapeId="50221" r:id="rId27" name="Check Box 45">
              <controlPr defaultSize="0" autoFill="0" autoLine="0" autoPict="0">
                <anchor moveWithCells="1" sizeWithCells="1">
                  <from>
                    <xdr:col>7</xdr:col>
                    <xdr:colOff>971550</xdr:colOff>
                    <xdr:row>15</xdr:row>
                    <xdr:rowOff>0</xdr:rowOff>
                  </from>
                  <to>
                    <xdr:col>8</xdr:col>
                    <xdr:colOff>314325</xdr:colOff>
                    <xdr:row>15</xdr:row>
                    <xdr:rowOff>0</xdr:rowOff>
                  </to>
                </anchor>
              </controlPr>
            </control>
          </mc:Choice>
        </mc:AlternateContent>
        <mc:AlternateContent xmlns:mc="http://schemas.openxmlformats.org/markup-compatibility/2006">
          <mc:Choice Requires="x14">
            <control shapeId="50222" r:id="rId28" name="Check Box 46">
              <controlPr defaultSize="0" autoFill="0" autoLine="0" autoPict="0">
                <anchor moveWithCells="1" sizeWithCells="1">
                  <from>
                    <xdr:col>7</xdr:col>
                    <xdr:colOff>95250</xdr:colOff>
                    <xdr:row>15</xdr:row>
                    <xdr:rowOff>0</xdr:rowOff>
                  </from>
                  <to>
                    <xdr:col>7</xdr:col>
                    <xdr:colOff>447675</xdr:colOff>
                    <xdr:row>15</xdr:row>
                    <xdr:rowOff>0</xdr:rowOff>
                  </to>
                </anchor>
              </controlPr>
            </control>
          </mc:Choice>
        </mc:AlternateContent>
        <mc:AlternateContent xmlns:mc="http://schemas.openxmlformats.org/markup-compatibility/2006">
          <mc:Choice Requires="x14">
            <control shapeId="50215" r:id="rId29" name="Check Box 39">
              <controlPr defaultSize="0" autoFill="0" autoLine="0" autoPict="0">
                <anchor moveWithCells="1" sizeWithCells="1">
                  <from>
                    <xdr:col>5</xdr:col>
                    <xdr:colOff>190500</xdr:colOff>
                    <xdr:row>15</xdr:row>
                    <xdr:rowOff>0</xdr:rowOff>
                  </from>
                  <to>
                    <xdr:col>6</xdr:col>
                    <xdr:colOff>323850</xdr:colOff>
                    <xdr:row>15</xdr:row>
                    <xdr:rowOff>0</xdr:rowOff>
                  </to>
                </anchor>
              </controlPr>
            </control>
          </mc:Choice>
        </mc:AlternateContent>
        <mc:AlternateContent xmlns:mc="http://schemas.openxmlformats.org/markup-compatibility/2006">
          <mc:Choice Requires="x14">
            <control shapeId="50216" r:id="rId30" name="Check Box 40">
              <controlPr defaultSize="0" autoFill="0" autoLine="0" autoPict="0">
                <anchor moveWithCells="1" sizeWithCells="1">
                  <from>
                    <xdr:col>5</xdr:col>
                    <xdr:colOff>219075</xdr:colOff>
                    <xdr:row>15</xdr:row>
                    <xdr:rowOff>0</xdr:rowOff>
                  </from>
                  <to>
                    <xdr:col>6</xdr:col>
                    <xdr:colOff>276225</xdr:colOff>
                    <xdr:row>15</xdr:row>
                    <xdr:rowOff>0</xdr:rowOff>
                  </to>
                </anchor>
              </controlPr>
            </control>
          </mc:Choice>
        </mc:AlternateContent>
        <mc:AlternateContent xmlns:mc="http://schemas.openxmlformats.org/markup-compatibility/2006">
          <mc:Choice Requires="x14">
            <control shapeId="50217" r:id="rId31" name="Check Box 41">
              <controlPr defaultSize="0" autoFill="0" autoLine="0" autoPict="0">
                <anchor moveWithCells="1" sizeWithCells="1">
                  <from>
                    <xdr:col>5</xdr:col>
                    <xdr:colOff>104775</xdr:colOff>
                    <xdr:row>15</xdr:row>
                    <xdr:rowOff>0</xdr:rowOff>
                  </from>
                  <to>
                    <xdr:col>6</xdr:col>
                    <xdr:colOff>9525</xdr:colOff>
                    <xdr:row>15</xdr:row>
                    <xdr:rowOff>0</xdr:rowOff>
                  </to>
                </anchor>
              </controlPr>
            </control>
          </mc:Choice>
        </mc:AlternateContent>
        <mc:AlternateContent xmlns:mc="http://schemas.openxmlformats.org/markup-compatibility/2006">
          <mc:Choice Requires="x14">
            <control shapeId="50210" r:id="rId32" name="Check Box 34">
              <controlPr defaultSize="0" autoFill="0" autoLine="0" autoPict="0">
                <anchor moveWithCells="1" sizeWithCells="1">
                  <from>
                    <xdr:col>8</xdr:col>
                    <xdr:colOff>295275</xdr:colOff>
                    <xdr:row>15</xdr:row>
                    <xdr:rowOff>0</xdr:rowOff>
                  </from>
                  <to>
                    <xdr:col>9</xdr:col>
                    <xdr:colOff>0</xdr:colOff>
                    <xdr:row>15</xdr:row>
                    <xdr:rowOff>0</xdr:rowOff>
                  </to>
                </anchor>
              </controlPr>
            </control>
          </mc:Choice>
        </mc:AlternateContent>
        <mc:AlternateContent xmlns:mc="http://schemas.openxmlformats.org/markup-compatibility/2006">
          <mc:Choice Requires="x14">
            <control shapeId="50211" r:id="rId33" name="Check Box 35">
              <controlPr defaultSize="0" autoFill="0" autoLine="0" autoPict="0">
                <anchor moveWithCells="1" sizeWithCells="1">
                  <from>
                    <xdr:col>8</xdr:col>
                    <xdr:colOff>457200</xdr:colOff>
                    <xdr:row>15</xdr:row>
                    <xdr:rowOff>0</xdr:rowOff>
                  </from>
                  <to>
                    <xdr:col>8</xdr:col>
                    <xdr:colOff>857250</xdr:colOff>
                    <xdr:row>15</xdr:row>
                    <xdr:rowOff>0</xdr:rowOff>
                  </to>
                </anchor>
              </controlPr>
            </control>
          </mc:Choice>
        </mc:AlternateContent>
        <mc:AlternateContent xmlns:mc="http://schemas.openxmlformats.org/markup-compatibility/2006">
          <mc:Choice Requires="x14">
            <control shapeId="50212" r:id="rId34" name="Check Box 36">
              <controlPr defaultSize="0" autoFill="0" autoLine="0" autoPict="0">
                <anchor moveWithCells="1" sizeWithCells="1">
                  <from>
                    <xdr:col>7</xdr:col>
                    <xdr:colOff>95250</xdr:colOff>
                    <xdr:row>15</xdr:row>
                    <xdr:rowOff>0</xdr:rowOff>
                  </from>
                  <to>
                    <xdr:col>7</xdr:col>
                    <xdr:colOff>952500</xdr:colOff>
                    <xdr:row>15</xdr:row>
                    <xdr:rowOff>0</xdr:rowOff>
                  </to>
                </anchor>
              </controlPr>
            </control>
          </mc:Choice>
        </mc:AlternateContent>
        <mc:AlternateContent xmlns:mc="http://schemas.openxmlformats.org/markup-compatibility/2006">
          <mc:Choice Requires="x14">
            <control shapeId="50187" r:id="rId35" name="Check Box 11">
              <controlPr defaultSize="0" autoFill="0" autoLine="0" autoPict="0">
                <anchor moveWithCells="1" sizeWithCells="1">
                  <from>
                    <xdr:col>5</xdr:col>
                    <xdr:colOff>76200</xdr:colOff>
                    <xdr:row>15</xdr:row>
                    <xdr:rowOff>0</xdr:rowOff>
                  </from>
                  <to>
                    <xdr:col>6</xdr:col>
                    <xdr:colOff>704850</xdr:colOff>
                    <xdr:row>15</xdr:row>
                    <xdr:rowOff>0</xdr:rowOff>
                  </to>
                </anchor>
              </controlPr>
            </control>
          </mc:Choice>
        </mc:AlternateContent>
        <mc:AlternateContent xmlns:mc="http://schemas.openxmlformats.org/markup-compatibility/2006">
          <mc:Choice Requires="x14">
            <control shapeId="50189" r:id="rId36" name="Check Box 13">
              <controlPr defaultSize="0" autoFill="0" autoLine="0" autoPict="0">
                <anchor moveWithCells="1" sizeWithCells="1">
                  <from>
                    <xdr:col>5</xdr:col>
                    <xdr:colOff>47625</xdr:colOff>
                    <xdr:row>15</xdr:row>
                    <xdr:rowOff>0</xdr:rowOff>
                  </from>
                  <to>
                    <xdr:col>5</xdr:col>
                    <xdr:colOff>981075</xdr:colOff>
                    <xdr:row>15</xdr:row>
                    <xdr:rowOff>0</xdr:rowOff>
                  </to>
                </anchor>
              </controlPr>
            </control>
          </mc:Choice>
        </mc:AlternateContent>
        <mc:AlternateContent xmlns:mc="http://schemas.openxmlformats.org/markup-compatibility/2006">
          <mc:Choice Requires="x14">
            <control shapeId="50190" r:id="rId37" name="Check Box 14">
              <controlPr defaultSize="0" autoFill="0" autoLine="0" autoPict="0">
                <anchor moveWithCells="1" sizeWithCells="1">
                  <from>
                    <xdr:col>5</xdr:col>
                    <xdr:colOff>19050</xdr:colOff>
                    <xdr:row>15</xdr:row>
                    <xdr:rowOff>0</xdr:rowOff>
                  </from>
                  <to>
                    <xdr:col>6</xdr:col>
                    <xdr:colOff>962025</xdr:colOff>
                    <xdr:row>15</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0279D-5C21-4DA3-A565-3E5140D33044}">
  <sheetPr>
    <tabColor indexed="14"/>
  </sheetPr>
  <dimension ref="A1:AO492"/>
  <sheetViews>
    <sheetView view="pageBreakPreview" topLeftCell="A118" zoomScale="110" zoomScaleSheetLayoutView="110" workbookViewId="0">
      <selection activeCell="F131" sqref="F131:G131"/>
    </sheetView>
  </sheetViews>
  <sheetFormatPr defaultColWidth="9.140625" defaultRowHeight="13.5"/>
  <cols>
    <col min="1" max="1" width="10" style="306" customWidth="1"/>
    <col min="2" max="2" width="11.85546875" style="306" customWidth="1"/>
    <col min="3" max="3" width="16.7109375" style="306" customWidth="1"/>
    <col min="4" max="4" width="11.7109375" style="306" customWidth="1"/>
    <col min="5" max="5" width="12.28515625" style="306" customWidth="1"/>
    <col min="6" max="6" width="13.42578125" style="306" customWidth="1"/>
    <col min="7" max="7" width="14" style="306" customWidth="1"/>
    <col min="8" max="8" width="12.85546875" style="306" customWidth="1"/>
    <col min="9" max="9" width="19.5703125" style="306" customWidth="1"/>
    <col min="10" max="10" width="12.85546875" style="306" hidden="1" customWidth="1"/>
    <col min="11" max="11" width="10.42578125" style="306" hidden="1" customWidth="1"/>
    <col min="12" max="12" width="10.28515625" style="306" hidden="1" customWidth="1"/>
    <col min="13" max="13" width="27.7109375" style="306" customWidth="1"/>
    <col min="14" max="14" width="13" style="306" hidden="1" customWidth="1"/>
    <col min="15" max="15" width="14.7109375" style="306" hidden="1" customWidth="1"/>
    <col min="16" max="16" width="24" style="306" customWidth="1"/>
    <col min="17" max="17" width="13.42578125" style="306" customWidth="1"/>
    <col min="18" max="18" width="13.7109375" style="306" hidden="1" customWidth="1"/>
    <col min="19" max="19" width="0" style="306" hidden="1" customWidth="1"/>
    <col min="20" max="20" width="17.28515625" style="306" customWidth="1"/>
    <col min="21" max="21" width="0" style="306" hidden="1" customWidth="1"/>
    <col min="22" max="22" width="13.42578125" style="306" hidden="1" customWidth="1"/>
    <col min="23" max="49" width="0" style="306" hidden="1" customWidth="1"/>
    <col min="50" max="16384" width="9.140625" style="306"/>
  </cols>
  <sheetData>
    <row r="1" spans="1:9" ht="17.25" customHeight="1">
      <c r="A1" s="302" t="str">
        <f>'Attach 3(JV)'!A1</f>
        <v>Specification No. :CC/NT/W-TW/DOM/A04/25/06315</v>
      </c>
      <c r="B1" s="604"/>
      <c r="C1" s="604"/>
      <c r="D1" s="604"/>
      <c r="E1" s="604"/>
      <c r="F1" s="604"/>
      <c r="G1" s="604"/>
      <c r="H1" s="304"/>
      <c r="I1" s="304" t="s">
        <v>967</v>
      </c>
    </row>
    <row r="2" spans="1:9" ht="16.5" customHeight="1"/>
    <row r="3" spans="1:9" ht="89.25" customHeight="1">
      <c r="A3" s="1210" t="str">
        <f>Basic!B1</f>
        <v>Tower Package TW03 for Zing-Zingbar to Sissu portion of ±350 KV HVDC Pang-Kaithal Transmission Line associated with Transmission system for evacuation of RE power from renewable energy parks in Leh (5 GW Leh-Kaithal transmission corridor)</v>
      </c>
      <c r="B3" s="1210"/>
      <c r="C3" s="1210"/>
      <c r="D3" s="1210"/>
      <c r="E3" s="1210"/>
      <c r="F3" s="1210"/>
      <c r="G3" s="1210"/>
      <c r="H3" s="1210"/>
      <c r="I3" s="1210"/>
    </row>
    <row r="5" spans="1:9" ht="21.75" customHeight="1">
      <c r="A5" s="1211" t="s">
        <v>361</v>
      </c>
      <c r="B5" s="1211"/>
      <c r="C5" s="1211"/>
      <c r="D5" s="1211"/>
      <c r="E5" s="1211"/>
      <c r="F5" s="1211"/>
      <c r="G5" s="1211"/>
      <c r="H5" s="1211"/>
      <c r="I5" s="1211"/>
    </row>
    <row r="7" spans="1:9" ht="16.5">
      <c r="A7" s="314" t="str">
        <f>'[5]Attach 3(JV)'!A7</f>
        <v>Bidder’s Name and Address (Sole Bidder) :</v>
      </c>
      <c r="F7" s="605" t="str">
        <f>'[5]Attach 3(JV)'!E7</f>
        <v>To:</v>
      </c>
      <c r="G7" s="14"/>
    </row>
    <row r="8" spans="1:9" ht="18" customHeight="1">
      <c r="A8" s="1207" t="str">
        <f>'[5]Attach 3(JV)'!A8</f>
        <v/>
      </c>
      <c r="B8" s="1207"/>
      <c r="C8" s="1207"/>
      <c r="D8" s="1207"/>
      <c r="F8" s="605" t="str">
        <f>'[5]Attach 3(JV)'!E8</f>
        <v>Contract Services</v>
      </c>
      <c r="G8" s="162"/>
    </row>
    <row r="9" spans="1:9" ht="13.5" customHeight="1">
      <c r="A9" s="314" t="s">
        <v>586</v>
      </c>
      <c r="B9" s="1207" t="str">
        <f>'[4]Attach 9'!B9</f>
        <v/>
      </c>
      <c r="C9" s="1207"/>
      <c r="D9" s="1207"/>
      <c r="F9" s="605" t="str">
        <f>'[5]Attach 3(JV)'!E9</f>
        <v>Power Grid Corporation of India Ltd.,</v>
      </c>
      <c r="G9" s="162"/>
    </row>
    <row r="10" spans="1:9" ht="13.5" customHeight="1">
      <c r="A10" s="314" t="s">
        <v>587</v>
      </c>
      <c r="B10" s="1207" t="str">
        <f>'[4]Attach 9'!B10</f>
        <v/>
      </c>
      <c r="C10" s="1207"/>
      <c r="D10" s="1207"/>
      <c r="F10" s="605" t="str">
        <f>'[5]Attach 3(JV)'!E10</f>
        <v>"Saudamini", Plot No. 2, Sector 29</v>
      </c>
      <c r="G10" s="162"/>
    </row>
    <row r="11" spans="1:9" ht="13.5" customHeight="1">
      <c r="B11" s="1207" t="str">
        <f>'[4]Attach 9'!B11</f>
        <v/>
      </c>
      <c r="C11" s="1207"/>
      <c r="D11" s="1207"/>
      <c r="F11" s="605" t="str">
        <f>'[5]Attach 3(JV)'!E11</f>
        <v>Gurgaon (Haryana) - 122001</v>
      </c>
      <c r="G11" s="162"/>
    </row>
    <row r="12" spans="1:9" ht="13.5" customHeight="1">
      <c r="B12" s="1207" t="str">
        <f>'[4]Attach 9'!B12</f>
        <v/>
      </c>
      <c r="C12" s="1207"/>
      <c r="D12" s="1207"/>
    </row>
    <row r="14" spans="1:9">
      <c r="A14" s="306" t="s">
        <v>350</v>
      </c>
    </row>
    <row r="16" spans="1:9" ht="100.5" customHeight="1">
      <c r="A16" s="1205" t="s">
        <v>773</v>
      </c>
      <c r="B16" s="1205"/>
      <c r="C16" s="1205"/>
      <c r="D16" s="1205"/>
      <c r="E16" s="1205"/>
      <c r="F16" s="1205"/>
      <c r="G16" s="1205"/>
      <c r="H16" s="1205"/>
      <c r="I16" s="1205"/>
    </row>
    <row r="18" spans="1:14" ht="16.5" customHeight="1">
      <c r="A18" s="1208" t="str">
        <f>IF('[5]Names of Bidder'!D6 = "Sole Bidder", "We have submitted bid as individual firm. ", " We have submitted bid as joint venture of following firms: ")</f>
        <v xml:space="preserve">We have submitted bid as individual firm. </v>
      </c>
      <c r="B18" s="1208"/>
      <c r="C18" s="1208"/>
      <c r="D18" s="1208"/>
      <c r="E18" s="1208"/>
      <c r="F18" s="1208"/>
      <c r="G18" s="1208"/>
      <c r="H18" s="1208"/>
      <c r="I18" s="1208"/>
      <c r="N18" s="606" t="str">
        <f>'[5]Names of Bidder'!D6</f>
        <v>Sole Bidder</v>
      </c>
    </row>
    <row r="19" spans="1:14" hidden="1">
      <c r="A19" s="607" t="e">
        <f>IF(B19="","","(i)")</f>
        <v>#REF!</v>
      </c>
      <c r="B19" s="306" t="e">
        <f>IF('[5]Names of Bidder'!D9=0,"",'[5]Names of Bidder'!D9)</f>
        <v>#REF!</v>
      </c>
      <c r="N19" s="608" t="e">
        <f>'[5]Names of Bidder'!D7</f>
        <v>#REF!</v>
      </c>
    </row>
    <row r="20" spans="1:14" hidden="1">
      <c r="A20" s="607" t="e">
        <f>IF(B20="","","(ii)")</f>
        <v>#REF!</v>
      </c>
      <c r="B20" s="306" t="e">
        <f>IF('[5]Names of Bidder'!D14=0,"",'[5]Names of Bidder'!D14)</f>
        <v>#REF!</v>
      </c>
    </row>
    <row r="21" spans="1:14" hidden="1">
      <c r="A21" s="607" t="e">
        <f>IF(B21="","","(iii)")</f>
        <v>#REF!</v>
      </c>
      <c r="B21" s="306" t="e">
        <f>IF('[5]Names of Bidder'!D19=0,"",'[5]Names of Bidder'!D19)</f>
        <v>#REF!</v>
      </c>
      <c r="C21" s="609"/>
      <c r="D21" s="609"/>
      <c r="E21" s="609"/>
      <c r="F21" s="609"/>
      <c r="G21" s="609"/>
      <c r="H21" s="609"/>
      <c r="I21" s="609"/>
      <c r="J21" s="609"/>
    </row>
    <row r="22" spans="1:14" hidden="1"/>
    <row r="23" spans="1:14" ht="32.25" customHeight="1">
      <c r="A23" s="1209" t="s">
        <v>774</v>
      </c>
      <c r="B23" s="1209"/>
      <c r="C23" s="1209"/>
      <c r="D23" s="1209"/>
      <c r="E23" s="1209"/>
      <c r="F23" s="1209"/>
      <c r="G23" s="1209"/>
      <c r="H23" s="1209"/>
      <c r="I23" s="1209"/>
    </row>
    <row r="24" spans="1:14" ht="15.75">
      <c r="A24" s="389"/>
      <c r="B24" s="389"/>
      <c r="C24" s="389"/>
      <c r="D24" s="389"/>
      <c r="E24" s="389"/>
      <c r="F24" s="389"/>
      <c r="G24" s="389"/>
      <c r="H24" s="389"/>
      <c r="I24" s="389"/>
    </row>
    <row r="25" spans="1:14" ht="35.25" customHeight="1">
      <c r="A25" s="779" t="s">
        <v>775</v>
      </c>
      <c r="B25" s="779"/>
      <c r="C25" s="779"/>
      <c r="D25" s="779"/>
      <c r="E25" s="779"/>
      <c r="F25" s="779"/>
      <c r="G25" s="779"/>
      <c r="H25" s="779"/>
      <c r="I25" s="779"/>
      <c r="J25" s="609"/>
    </row>
    <row r="26" spans="1:14" ht="32.25" customHeight="1">
      <c r="A26" s="392" t="s">
        <v>399</v>
      </c>
      <c r="B26" s="1205" t="s">
        <v>776</v>
      </c>
      <c r="C26" s="1205"/>
      <c r="D26" s="1205"/>
      <c r="E26" s="1205"/>
      <c r="F26" s="1205"/>
      <c r="G26" s="1205"/>
      <c r="H26" s="1205"/>
      <c r="I26" s="1205"/>
      <c r="J26" s="609"/>
    </row>
    <row r="27" spans="1:14" ht="15.75">
      <c r="A27" s="392" t="s">
        <v>777</v>
      </c>
      <c r="B27" s="1204" t="s">
        <v>778</v>
      </c>
      <c r="C27" s="1204"/>
      <c r="D27" s="1204"/>
      <c r="E27" s="1204"/>
      <c r="F27" s="1204"/>
      <c r="G27" s="1204"/>
      <c r="H27" s="1204"/>
      <c r="I27" s="1204"/>
    </row>
    <row r="28" spans="1:14" ht="15.75">
      <c r="A28" s="392" t="s">
        <v>779</v>
      </c>
      <c r="B28" s="1204" t="s">
        <v>780</v>
      </c>
      <c r="C28" s="1204"/>
      <c r="D28" s="1204"/>
      <c r="E28" s="1204"/>
      <c r="F28" s="1204"/>
      <c r="G28" s="1204"/>
      <c r="H28" s="1204"/>
      <c r="I28" s="1204"/>
    </row>
    <row r="29" spans="1:14" ht="37.5" customHeight="1">
      <c r="A29" s="392" t="s">
        <v>781</v>
      </c>
      <c r="B29" s="777" t="s">
        <v>782</v>
      </c>
      <c r="C29" s="777"/>
      <c r="D29" s="777"/>
      <c r="E29" s="777"/>
      <c r="F29" s="777"/>
      <c r="G29" s="777"/>
      <c r="H29" s="777"/>
      <c r="I29" s="777"/>
    </row>
    <row r="30" spans="1:14" ht="20.25" customHeight="1">
      <c r="A30" s="392" t="s">
        <v>681</v>
      </c>
      <c r="B30" s="779" t="s">
        <v>783</v>
      </c>
      <c r="C30" s="779"/>
      <c r="D30" s="779"/>
      <c r="E30" s="779"/>
      <c r="F30" s="779"/>
      <c r="G30" s="779"/>
      <c r="H30" s="609"/>
      <c r="I30" s="609"/>
      <c r="J30" s="609"/>
    </row>
    <row r="31" spans="1:14" ht="18.75" customHeight="1">
      <c r="A31" s="392"/>
      <c r="B31" s="779"/>
      <c r="C31" s="779"/>
      <c r="D31" s="779"/>
      <c r="E31" s="779"/>
      <c r="F31" s="779"/>
      <c r="G31" s="779"/>
      <c r="H31" s="609"/>
      <c r="I31" s="609"/>
      <c r="J31" s="609"/>
    </row>
    <row r="32" spans="1:14" ht="39.75" customHeight="1">
      <c r="A32" s="610"/>
      <c r="B32" s="868" t="s">
        <v>784</v>
      </c>
      <c r="C32" s="868"/>
      <c r="D32" s="868"/>
      <c r="E32" s="868"/>
      <c r="F32" s="868"/>
      <c r="G32" s="868"/>
      <c r="H32" s="609"/>
      <c r="I32" s="609"/>
      <c r="J32" s="609"/>
    </row>
    <row r="33" spans="1:10" ht="15.75" hidden="1">
      <c r="A33" s="392" t="s">
        <v>401</v>
      </c>
      <c r="B33" s="778" t="s">
        <v>785</v>
      </c>
      <c r="C33" s="778"/>
      <c r="D33" s="778"/>
      <c r="E33" s="778"/>
      <c r="F33" s="778"/>
      <c r="G33" s="778"/>
      <c r="H33" s="778"/>
      <c r="I33" s="778"/>
      <c r="J33" s="609"/>
    </row>
    <row r="34" spans="1:10" ht="14.25" hidden="1" customHeight="1">
      <c r="A34" s="392" t="s">
        <v>777</v>
      </c>
      <c r="B34" s="779" t="s">
        <v>786</v>
      </c>
      <c r="C34" s="779"/>
      <c r="D34" s="779"/>
      <c r="E34" s="779"/>
      <c r="F34" s="779"/>
      <c r="G34" s="779"/>
      <c r="H34" s="779"/>
      <c r="I34" s="779"/>
      <c r="J34" s="609"/>
    </row>
    <row r="35" spans="1:10" ht="15.75" hidden="1" customHeight="1">
      <c r="A35" s="392" t="s">
        <v>779</v>
      </c>
      <c r="B35" s="779" t="s">
        <v>787</v>
      </c>
      <c r="C35" s="779"/>
      <c r="D35" s="779"/>
      <c r="E35" s="779"/>
      <c r="F35" s="779"/>
      <c r="G35" s="779"/>
      <c r="H35" s="779"/>
      <c r="I35" s="779"/>
      <c r="J35" s="609"/>
    </row>
    <row r="36" spans="1:10" hidden="1">
      <c r="A36" s="609"/>
      <c r="B36" s="609"/>
      <c r="C36" s="609"/>
      <c r="D36" s="609"/>
      <c r="E36" s="609"/>
      <c r="F36" s="609"/>
      <c r="G36" s="609"/>
      <c r="H36" s="609"/>
      <c r="I36" s="609"/>
      <c r="J36" s="609"/>
    </row>
    <row r="38" spans="1:10" s="613" customFormat="1" ht="15">
      <c r="A38" s="611" t="s">
        <v>788</v>
      </c>
      <c r="B38" s="1199" t="s">
        <v>789</v>
      </c>
      <c r="C38" s="1199"/>
      <c r="D38" s="1199"/>
      <c r="E38" s="1199"/>
      <c r="F38" s="1199"/>
      <c r="G38" s="1199"/>
      <c r="H38" s="1199"/>
      <c r="I38" s="1199"/>
      <c r="J38" s="612"/>
    </row>
    <row r="39" spans="1:10" ht="15.75">
      <c r="A39" s="609"/>
      <c r="B39" s="1204" t="s">
        <v>790</v>
      </c>
      <c r="C39" s="1204"/>
      <c r="D39" s="1204"/>
      <c r="E39" s="1204"/>
      <c r="F39" s="1204"/>
      <c r="G39" s="1204"/>
      <c r="H39" s="1204"/>
      <c r="I39" s="1204"/>
      <c r="J39" s="609"/>
    </row>
    <row r="40" spans="1:10" ht="54.75" customHeight="1">
      <c r="A40" s="609"/>
      <c r="B40" s="1205" t="s">
        <v>791</v>
      </c>
      <c r="C40" s="1205"/>
      <c r="D40" s="1205"/>
      <c r="E40" s="1205"/>
      <c r="F40" s="1205"/>
      <c r="G40" s="1205"/>
      <c r="H40" s="1205"/>
      <c r="I40" s="1205"/>
      <c r="J40" s="609"/>
    </row>
    <row r="42" spans="1:10">
      <c r="A42" s="609"/>
      <c r="B42" s="609"/>
      <c r="C42" s="609"/>
      <c r="D42" s="609"/>
      <c r="E42" s="609"/>
      <c r="F42" s="609"/>
      <c r="G42" s="609"/>
      <c r="H42" s="609"/>
      <c r="I42" s="609"/>
      <c r="J42" s="609"/>
    </row>
    <row r="43" spans="1:10" ht="19.5" customHeight="1">
      <c r="A43" s="444" t="s">
        <v>792</v>
      </c>
      <c r="B43" s="1206" t="s">
        <v>793</v>
      </c>
      <c r="C43" s="1206"/>
      <c r="D43" s="1206" t="str">
        <f>IF('[5]Names of Bidder'!D6 = "Sole Bidder", "For individual  firm  ", " For a joint venture of firms")</f>
        <v xml:space="preserve">For individual  firm  </v>
      </c>
      <c r="E43" s="1206"/>
      <c r="F43" s="1206"/>
      <c r="G43" s="1206"/>
      <c r="H43" s="1206"/>
      <c r="I43" s="1206"/>
      <c r="J43" s="609"/>
    </row>
    <row r="44" spans="1:10" ht="26.25" customHeight="1">
      <c r="A44" s="614"/>
      <c r="B44" s="409"/>
      <c r="C44" s="615"/>
      <c r="D44" s="1187"/>
      <c r="E44" s="1187"/>
      <c r="F44" s="1203"/>
      <c r="G44" s="1187"/>
      <c r="H44" s="1203"/>
      <c r="I44" s="1187"/>
      <c r="J44" s="609"/>
    </row>
    <row r="45" spans="1:10" ht="15.75" customHeight="1">
      <c r="A45" s="396">
        <v>1</v>
      </c>
      <c r="B45" s="785" t="s">
        <v>794</v>
      </c>
      <c r="C45" s="785"/>
      <c r="D45" s="1201" t="s">
        <v>468</v>
      </c>
      <c r="E45" s="1202"/>
      <c r="F45" s="1201"/>
      <c r="G45" s="1202"/>
      <c r="H45" s="1201"/>
      <c r="I45" s="1202"/>
      <c r="J45" s="609"/>
    </row>
    <row r="46" spans="1:10" ht="15.75" customHeight="1">
      <c r="A46" s="796">
        <v>2</v>
      </c>
      <c r="B46" s="799" t="s">
        <v>795</v>
      </c>
      <c r="C46" s="800"/>
      <c r="D46" s="1201"/>
      <c r="E46" s="1202"/>
      <c r="F46" s="1201"/>
      <c r="G46" s="1202"/>
      <c r="H46" s="1201"/>
      <c r="I46" s="1202"/>
      <c r="J46" s="609"/>
    </row>
    <row r="47" spans="1:10" ht="15.75" customHeight="1">
      <c r="A47" s="797"/>
      <c r="B47" s="801"/>
      <c r="C47" s="802"/>
      <c r="D47" s="1201"/>
      <c r="E47" s="1202"/>
      <c r="F47" s="1201"/>
      <c r="G47" s="1202"/>
      <c r="H47" s="1201"/>
      <c r="I47" s="1202"/>
      <c r="J47" s="609"/>
    </row>
    <row r="48" spans="1:10" ht="15.75" customHeight="1">
      <c r="A48" s="798"/>
      <c r="B48" s="803"/>
      <c r="C48" s="804"/>
      <c r="D48" s="1201"/>
      <c r="E48" s="1202"/>
      <c r="F48" s="1201"/>
      <c r="G48" s="1202"/>
      <c r="H48" s="1201"/>
      <c r="I48" s="1202"/>
      <c r="J48" s="609"/>
    </row>
    <row r="49" spans="1:10" ht="15.75" customHeight="1">
      <c r="A49" s="396">
        <v>3</v>
      </c>
      <c r="B49" s="785" t="s">
        <v>796</v>
      </c>
      <c r="C49" s="785"/>
      <c r="D49" s="1201"/>
      <c r="E49" s="1202"/>
      <c r="F49" s="1202"/>
      <c r="G49" s="1202"/>
      <c r="H49" s="1202"/>
      <c r="I49" s="1202"/>
      <c r="J49" s="609"/>
    </row>
    <row r="50" spans="1:10" ht="15.75" customHeight="1">
      <c r="A50" s="396">
        <v>4</v>
      </c>
      <c r="B50" s="785" t="s">
        <v>797</v>
      </c>
      <c r="C50" s="785"/>
      <c r="D50" s="1201"/>
      <c r="E50" s="1202"/>
      <c r="F50" s="1202"/>
      <c r="G50" s="1202"/>
      <c r="H50" s="1202"/>
      <c r="I50" s="1202"/>
      <c r="J50" s="609"/>
    </row>
    <row r="51" spans="1:10" ht="15.75" customHeight="1">
      <c r="A51" s="397">
        <v>5</v>
      </c>
      <c r="B51" s="785" t="s">
        <v>798</v>
      </c>
      <c r="C51" s="785"/>
      <c r="D51" s="1201"/>
      <c r="E51" s="1202"/>
      <c r="F51" s="1202"/>
      <c r="G51" s="1202"/>
      <c r="H51" s="1202"/>
      <c r="I51" s="1202"/>
    </row>
    <row r="52" spans="1:10" ht="51.75" customHeight="1">
      <c r="A52" s="396">
        <v>6</v>
      </c>
      <c r="B52" s="785" t="s">
        <v>799</v>
      </c>
      <c r="C52" s="785"/>
      <c r="D52" s="1201"/>
      <c r="E52" s="1202"/>
      <c r="F52" s="1202"/>
      <c r="G52" s="1202"/>
      <c r="H52" s="1202"/>
      <c r="I52" s="1202"/>
      <c r="J52" s="609"/>
    </row>
    <row r="53" spans="1:10" ht="49.5" customHeight="1">
      <c r="A53" s="396">
        <v>7</v>
      </c>
      <c r="B53" s="785" t="s">
        <v>800</v>
      </c>
      <c r="C53" s="785"/>
      <c r="D53" s="1201"/>
      <c r="E53" s="1202"/>
      <c r="F53" s="1202"/>
      <c r="G53" s="1202"/>
      <c r="H53" s="1202"/>
      <c r="I53" s="1202"/>
      <c r="J53" s="609"/>
    </row>
    <row r="54" spans="1:10" ht="15.75">
      <c r="A54" s="396">
        <v>8</v>
      </c>
      <c r="B54" s="785" t="s">
        <v>801</v>
      </c>
      <c r="C54" s="785"/>
      <c r="D54" s="1201"/>
      <c r="E54" s="1202"/>
      <c r="F54" s="1202"/>
      <c r="G54" s="1202"/>
      <c r="H54" s="1202"/>
      <c r="I54" s="1202"/>
      <c r="J54" s="609"/>
    </row>
    <row r="55" spans="1:10" ht="15.75">
      <c r="A55" s="398"/>
      <c r="B55" s="399" t="s">
        <v>802</v>
      </c>
      <c r="C55" s="400"/>
      <c r="D55" s="1201"/>
      <c r="E55" s="1202"/>
      <c r="F55" s="1202"/>
      <c r="G55" s="1202"/>
      <c r="H55" s="1202"/>
      <c r="I55" s="1202"/>
      <c r="J55" s="609"/>
    </row>
    <row r="56" spans="1:10" ht="15.75">
      <c r="A56" s="398"/>
      <c r="B56" s="399" t="s">
        <v>803</v>
      </c>
      <c r="C56" s="400"/>
      <c r="D56" s="1201"/>
      <c r="E56" s="1202"/>
      <c r="F56" s="1202"/>
      <c r="G56" s="1202"/>
      <c r="H56" s="1202"/>
      <c r="I56" s="1202"/>
      <c r="J56" s="609"/>
    </row>
    <row r="57" spans="1:10" ht="15.75">
      <c r="A57" s="401"/>
      <c r="B57" s="399" t="s">
        <v>804</v>
      </c>
      <c r="C57" s="402"/>
      <c r="D57" s="1196"/>
      <c r="E57" s="1197"/>
      <c r="F57" s="1197"/>
      <c r="G57" s="1197"/>
      <c r="H57" s="1197"/>
      <c r="I57" s="1197"/>
    </row>
    <row r="58" spans="1:10" hidden="1">
      <c r="A58" s="609"/>
      <c r="B58" s="609"/>
      <c r="C58" s="609"/>
      <c r="D58" s="609"/>
      <c r="E58" s="609"/>
      <c r="F58" s="609"/>
      <c r="G58" s="609"/>
      <c r="H58" s="609"/>
      <c r="I58" s="609"/>
      <c r="J58" s="609"/>
    </row>
    <row r="59" spans="1:10" s="617" customFormat="1" hidden="1">
      <c r="A59" s="616"/>
      <c r="B59" s="616"/>
      <c r="C59" s="616"/>
      <c r="D59" s="616"/>
      <c r="E59" s="617" t="s">
        <v>805</v>
      </c>
      <c r="F59" s="616"/>
      <c r="G59" s="616" t="s">
        <v>806</v>
      </c>
      <c r="H59" s="616"/>
      <c r="I59" s="618" t="s">
        <v>807</v>
      </c>
      <c r="J59" s="616"/>
    </row>
    <row r="60" spans="1:10" s="617" customFormat="1" hidden="1">
      <c r="A60" s="616"/>
      <c r="B60" s="616"/>
      <c r="C60" s="616"/>
      <c r="D60" s="616"/>
      <c r="E60" s="617" t="s">
        <v>805</v>
      </c>
      <c r="F60" s="616"/>
      <c r="G60" s="616" t="s">
        <v>806</v>
      </c>
      <c r="H60" s="616"/>
      <c r="I60" s="616" t="s">
        <v>807</v>
      </c>
      <c r="J60" s="616"/>
    </row>
    <row r="61" spans="1:10" s="617" customFormat="1" hidden="1">
      <c r="A61" s="616"/>
      <c r="B61" s="616"/>
      <c r="C61" s="616"/>
      <c r="D61" s="616"/>
      <c r="E61" s="617" t="s">
        <v>808</v>
      </c>
      <c r="F61" s="616"/>
      <c r="G61" s="616" t="s">
        <v>809</v>
      </c>
      <c r="H61" s="616"/>
      <c r="I61" s="618" t="s">
        <v>810</v>
      </c>
      <c r="J61" s="616"/>
    </row>
    <row r="62" spans="1:10" hidden="1">
      <c r="A62" s="609"/>
      <c r="B62" s="609"/>
      <c r="C62" s="609"/>
      <c r="D62" s="609"/>
      <c r="E62" s="609"/>
      <c r="F62" s="609"/>
      <c r="G62" s="609"/>
      <c r="H62" s="609"/>
      <c r="I62" s="609"/>
      <c r="J62" s="609"/>
    </row>
    <row r="63" spans="1:10" hidden="1">
      <c r="A63" s="609"/>
      <c r="B63" s="609"/>
      <c r="C63" s="609"/>
      <c r="D63" s="609"/>
      <c r="E63" s="609"/>
      <c r="F63" s="609"/>
      <c r="G63" s="609"/>
      <c r="H63" s="609"/>
      <c r="I63" s="609"/>
      <c r="J63" s="609"/>
    </row>
    <row r="64" spans="1:10" hidden="1">
      <c r="A64" s="609"/>
      <c r="B64" s="609"/>
      <c r="C64" s="609"/>
      <c r="D64" s="609"/>
      <c r="E64" s="609"/>
      <c r="F64" s="609"/>
      <c r="G64" s="609"/>
      <c r="H64" s="609"/>
      <c r="I64" s="609"/>
      <c r="J64" s="609"/>
    </row>
    <row r="65" spans="1:10" hidden="1">
      <c r="A65" s="609"/>
      <c r="B65" s="609"/>
      <c r="C65" s="609"/>
      <c r="D65" s="609"/>
      <c r="E65" s="609"/>
      <c r="F65" s="609"/>
      <c r="G65" s="609"/>
      <c r="H65" s="609"/>
      <c r="I65" s="609"/>
      <c r="J65" s="609"/>
    </row>
    <row r="66" spans="1:10" hidden="1">
      <c r="A66" s="609"/>
      <c r="B66" s="609"/>
      <c r="C66" s="609"/>
      <c r="D66" s="609"/>
      <c r="E66" s="609"/>
      <c r="F66" s="609"/>
      <c r="G66" s="609"/>
      <c r="H66" s="609"/>
      <c r="I66" s="609"/>
      <c r="J66" s="609"/>
    </row>
    <row r="67" spans="1:10" hidden="1">
      <c r="A67" s="609"/>
      <c r="B67" s="609"/>
      <c r="C67" s="609"/>
      <c r="D67" s="609"/>
      <c r="E67" s="609"/>
      <c r="F67" s="609"/>
      <c r="G67" s="609"/>
      <c r="H67" s="609"/>
      <c r="I67" s="609"/>
      <c r="J67" s="609"/>
    </row>
    <row r="68" spans="1:10" hidden="1">
      <c r="A68" s="609"/>
      <c r="B68" s="609"/>
      <c r="C68" s="609"/>
      <c r="D68" s="609"/>
      <c r="E68" s="609"/>
      <c r="F68" s="609"/>
      <c r="G68" s="609"/>
      <c r="H68" s="609"/>
      <c r="I68" s="609"/>
      <c r="J68" s="609"/>
    </row>
    <row r="69" spans="1:10" hidden="1">
      <c r="A69" s="609"/>
      <c r="B69" s="609"/>
      <c r="C69" s="609"/>
      <c r="D69" s="609"/>
      <c r="E69" s="609"/>
      <c r="F69" s="609"/>
      <c r="G69" s="609"/>
      <c r="H69" s="609"/>
      <c r="I69" s="609"/>
      <c r="J69" s="609"/>
    </row>
    <row r="70" spans="1:10" hidden="1">
      <c r="A70" s="609"/>
      <c r="B70" s="609"/>
      <c r="C70" s="609"/>
      <c r="D70" s="609"/>
      <c r="E70" s="609"/>
      <c r="F70" s="609"/>
      <c r="G70" s="609"/>
      <c r="H70" s="609"/>
      <c r="I70" s="609"/>
      <c r="J70" s="609"/>
    </row>
    <row r="71" spans="1:10" hidden="1">
      <c r="A71" s="609"/>
      <c r="B71" s="609"/>
      <c r="C71" s="609"/>
      <c r="D71" s="609"/>
      <c r="E71" s="609"/>
      <c r="F71" s="609"/>
      <c r="G71" s="609"/>
      <c r="H71" s="609"/>
      <c r="I71" s="609"/>
      <c r="J71" s="609"/>
    </row>
    <row r="72" spans="1:10" hidden="1">
      <c r="A72" s="609"/>
      <c r="B72" s="609"/>
      <c r="C72" s="609"/>
      <c r="D72" s="609"/>
      <c r="E72" s="609"/>
      <c r="F72" s="609"/>
      <c r="G72" s="609"/>
      <c r="H72" s="609"/>
      <c r="I72" s="609"/>
      <c r="J72" s="609"/>
    </row>
    <row r="73" spans="1:10" hidden="1">
      <c r="A73" s="609"/>
      <c r="B73" s="609"/>
      <c r="C73" s="609"/>
      <c r="D73" s="609"/>
      <c r="E73" s="609"/>
      <c r="F73" s="609"/>
      <c r="G73" s="609"/>
      <c r="H73" s="609"/>
      <c r="I73" s="609"/>
      <c r="J73" s="609"/>
    </row>
    <row r="74" spans="1:10" hidden="1">
      <c r="A74" s="609"/>
      <c r="B74" s="609"/>
      <c r="C74" s="609"/>
      <c r="D74" s="609"/>
      <c r="E74" s="609"/>
      <c r="F74" s="609"/>
      <c r="G74" s="609"/>
      <c r="H74" s="609"/>
      <c r="I74" s="609"/>
      <c r="J74" s="609"/>
    </row>
    <row r="75" spans="1:10" hidden="1">
      <c r="A75" s="609"/>
      <c r="B75" s="609"/>
      <c r="C75" s="609"/>
      <c r="D75" s="609"/>
      <c r="E75" s="609"/>
      <c r="F75" s="609"/>
      <c r="G75" s="609"/>
      <c r="H75" s="609"/>
      <c r="I75" s="609"/>
      <c r="J75" s="609"/>
    </row>
    <row r="76" spans="1:10" hidden="1">
      <c r="A76" s="609"/>
      <c r="B76" s="609"/>
      <c r="C76" s="609"/>
      <c r="D76" s="609"/>
      <c r="E76" s="609"/>
      <c r="F76" s="609"/>
      <c r="G76" s="609"/>
      <c r="H76" s="609"/>
      <c r="I76" s="609"/>
      <c r="J76" s="609"/>
    </row>
    <row r="77" spans="1:10" hidden="1">
      <c r="A77" s="609"/>
      <c r="B77" s="609"/>
      <c r="C77" s="609"/>
      <c r="D77" s="609"/>
      <c r="E77" s="609"/>
      <c r="F77" s="609"/>
      <c r="G77" s="609"/>
      <c r="H77" s="609"/>
      <c r="I77" s="609"/>
      <c r="J77" s="609"/>
    </row>
    <row r="78" spans="1:10" hidden="1">
      <c r="A78" s="609"/>
      <c r="B78" s="609"/>
      <c r="C78" s="609"/>
      <c r="D78" s="609"/>
      <c r="E78" s="609"/>
      <c r="F78" s="609"/>
      <c r="G78" s="609"/>
      <c r="H78" s="609"/>
      <c r="I78" s="609"/>
      <c r="J78" s="609"/>
    </row>
    <row r="79" spans="1:10" hidden="1">
      <c r="A79" s="609"/>
      <c r="B79" s="609"/>
      <c r="C79" s="609"/>
      <c r="D79" s="609"/>
      <c r="E79" s="609"/>
      <c r="F79" s="609"/>
      <c r="G79" s="609"/>
      <c r="H79" s="609"/>
      <c r="I79" s="609"/>
      <c r="J79" s="609"/>
    </row>
    <row r="80" spans="1:10" hidden="1">
      <c r="A80" s="609"/>
      <c r="B80" s="609"/>
      <c r="C80" s="609"/>
      <c r="D80" s="609"/>
      <c r="E80" s="609"/>
      <c r="F80" s="609"/>
      <c r="G80" s="609"/>
      <c r="H80" s="609"/>
      <c r="I80" s="609"/>
      <c r="J80" s="609"/>
    </row>
    <row r="81" spans="1:10" hidden="1">
      <c r="A81" s="609"/>
      <c r="B81" s="609"/>
      <c r="C81" s="609"/>
      <c r="D81" s="609"/>
      <c r="E81" s="609"/>
      <c r="F81" s="609"/>
      <c r="G81" s="609"/>
      <c r="H81" s="609"/>
      <c r="I81" s="609"/>
      <c r="J81" s="609"/>
    </row>
    <row r="82" spans="1:10" hidden="1">
      <c r="A82" s="609"/>
      <c r="B82" s="609"/>
      <c r="C82" s="609"/>
      <c r="D82" s="609"/>
      <c r="E82" s="609"/>
      <c r="F82" s="609"/>
      <c r="G82" s="609"/>
      <c r="H82" s="609"/>
      <c r="I82" s="609"/>
      <c r="J82" s="609"/>
    </row>
    <row r="83" spans="1:10" hidden="1">
      <c r="A83" s="609"/>
      <c r="B83" s="609"/>
      <c r="C83" s="609"/>
      <c r="D83" s="609"/>
      <c r="E83" s="609"/>
      <c r="F83" s="609"/>
      <c r="G83" s="609"/>
      <c r="H83" s="609"/>
      <c r="I83" s="609"/>
      <c r="J83" s="609"/>
    </row>
    <row r="84" spans="1:10" hidden="1">
      <c r="A84" s="609"/>
      <c r="B84" s="609"/>
      <c r="C84" s="609"/>
      <c r="D84" s="609"/>
      <c r="E84" s="609"/>
      <c r="F84" s="609"/>
      <c r="G84" s="609"/>
      <c r="H84" s="609"/>
      <c r="I84" s="609"/>
      <c r="J84" s="609"/>
    </row>
    <row r="85" spans="1:10" hidden="1">
      <c r="A85" s="609"/>
      <c r="B85" s="609"/>
      <c r="C85" s="609"/>
      <c r="D85" s="609"/>
      <c r="E85" s="609"/>
      <c r="F85" s="609"/>
      <c r="G85" s="609"/>
      <c r="H85" s="609"/>
      <c r="I85" s="609"/>
      <c r="J85" s="609"/>
    </row>
    <row r="86" spans="1:10" hidden="1">
      <c r="A86" s="609"/>
      <c r="B86" s="609"/>
      <c r="C86" s="609"/>
      <c r="D86" s="609"/>
      <c r="E86" s="609"/>
      <c r="F86" s="609"/>
      <c r="G86" s="609"/>
      <c r="H86" s="609"/>
      <c r="I86" s="609"/>
      <c r="J86" s="609"/>
    </row>
    <row r="87" spans="1:10" hidden="1">
      <c r="A87" s="609"/>
      <c r="B87" s="609"/>
      <c r="C87" s="609"/>
      <c r="D87" s="609"/>
      <c r="E87" s="609"/>
      <c r="F87" s="609"/>
      <c r="G87" s="609"/>
      <c r="H87" s="609"/>
      <c r="I87" s="609"/>
      <c r="J87" s="609"/>
    </row>
    <row r="88" spans="1:10" hidden="1">
      <c r="A88" s="609"/>
      <c r="B88" s="609"/>
      <c r="C88" s="609"/>
      <c r="D88" s="609"/>
      <c r="E88" s="609"/>
      <c r="F88" s="609"/>
      <c r="G88" s="609"/>
      <c r="H88" s="609"/>
      <c r="I88" s="609"/>
      <c r="J88" s="609"/>
    </row>
    <row r="89" spans="1:10" hidden="1">
      <c r="A89" s="609"/>
      <c r="B89" s="609"/>
      <c r="C89" s="609"/>
      <c r="D89" s="609"/>
      <c r="E89" s="609"/>
      <c r="F89" s="609"/>
      <c r="G89" s="609"/>
      <c r="H89" s="609"/>
      <c r="I89" s="609"/>
      <c r="J89" s="609"/>
    </row>
    <row r="90" spans="1:10" hidden="1">
      <c r="A90" s="609"/>
      <c r="B90" s="609"/>
      <c r="C90" s="609"/>
      <c r="D90" s="609"/>
      <c r="E90" s="609"/>
      <c r="F90" s="609"/>
      <c r="G90" s="609"/>
      <c r="H90" s="609"/>
      <c r="I90" s="609"/>
      <c r="J90" s="609"/>
    </row>
    <row r="91" spans="1:10" hidden="1">
      <c r="A91" s="609"/>
      <c r="B91" s="609"/>
      <c r="C91" s="609"/>
      <c r="D91" s="609"/>
      <c r="E91" s="609"/>
      <c r="F91" s="609"/>
      <c r="G91" s="609"/>
      <c r="H91" s="609"/>
      <c r="I91" s="609"/>
      <c r="J91" s="609"/>
    </row>
    <row r="92" spans="1:10" hidden="1">
      <c r="A92" s="609"/>
      <c r="B92" s="609"/>
      <c r="C92" s="609"/>
      <c r="D92" s="609"/>
      <c r="E92" s="609"/>
      <c r="F92" s="609"/>
      <c r="G92" s="609"/>
      <c r="H92" s="609"/>
      <c r="I92" s="609"/>
      <c r="J92" s="609"/>
    </row>
    <row r="93" spans="1:10" hidden="1">
      <c r="A93" s="609"/>
      <c r="B93" s="609"/>
      <c r="C93" s="609"/>
      <c r="D93" s="609"/>
      <c r="E93" s="609"/>
      <c r="F93" s="609"/>
      <c r="G93" s="609"/>
      <c r="H93" s="609"/>
      <c r="I93" s="609"/>
      <c r="J93" s="609"/>
    </row>
    <row r="94" spans="1:10" hidden="1">
      <c r="A94" s="609"/>
      <c r="B94" s="609"/>
      <c r="C94" s="609"/>
      <c r="D94" s="609"/>
      <c r="E94" s="609"/>
      <c r="F94" s="609"/>
      <c r="G94" s="609"/>
      <c r="H94" s="609"/>
      <c r="I94" s="609"/>
      <c r="J94" s="609"/>
    </row>
    <row r="95" spans="1:10" hidden="1">
      <c r="A95" s="609"/>
      <c r="B95" s="609"/>
      <c r="C95" s="609"/>
      <c r="D95" s="609"/>
      <c r="E95" s="609"/>
      <c r="F95" s="609"/>
      <c r="G95" s="609"/>
      <c r="H95" s="609"/>
      <c r="I95" s="609"/>
      <c r="J95" s="609"/>
    </row>
    <row r="96" spans="1:10" hidden="1">
      <c r="A96" s="609"/>
      <c r="B96" s="609"/>
      <c r="C96" s="609"/>
      <c r="D96" s="609"/>
      <c r="E96" s="609"/>
      <c r="F96" s="609"/>
      <c r="G96" s="609"/>
      <c r="H96" s="609"/>
      <c r="I96" s="609"/>
      <c r="J96" s="609"/>
    </row>
    <row r="97" spans="1:10">
      <c r="A97" s="609"/>
      <c r="B97" s="609"/>
      <c r="C97" s="609"/>
      <c r="D97" s="609"/>
      <c r="E97" s="609"/>
      <c r="F97" s="609"/>
      <c r="G97" s="609"/>
      <c r="H97" s="609"/>
      <c r="I97" s="609"/>
      <c r="J97" s="609"/>
    </row>
    <row r="98" spans="1:10" hidden="1">
      <c r="A98" s="609"/>
      <c r="B98" s="609"/>
      <c r="C98" s="609"/>
      <c r="D98" s="609"/>
      <c r="E98" s="609"/>
      <c r="F98" s="609"/>
      <c r="G98" s="609"/>
      <c r="H98" s="609"/>
      <c r="I98" s="609"/>
      <c r="J98" s="609"/>
    </row>
    <row r="99" spans="1:10" hidden="1">
      <c r="A99" s="609"/>
      <c r="B99" s="609"/>
      <c r="C99" s="609"/>
      <c r="D99" s="609"/>
      <c r="E99" s="609"/>
      <c r="F99" s="609"/>
      <c r="G99" s="609"/>
      <c r="H99" s="609"/>
      <c r="I99" s="609"/>
      <c r="J99" s="609"/>
    </row>
    <row r="100" spans="1:10" hidden="1">
      <c r="A100" s="609"/>
      <c r="B100" s="609"/>
      <c r="C100" s="609"/>
      <c r="D100" s="609"/>
      <c r="E100" s="609"/>
      <c r="F100" s="609"/>
      <c r="G100" s="609"/>
      <c r="H100" s="609"/>
      <c r="I100" s="609"/>
      <c r="J100" s="609"/>
    </row>
    <row r="101" spans="1:10" ht="36.75" hidden="1" customHeight="1">
      <c r="A101" s="609"/>
      <c r="B101" s="1198"/>
      <c r="C101" s="1198"/>
      <c r="D101" s="1198"/>
      <c r="E101" s="1198"/>
      <c r="F101" s="1198"/>
      <c r="G101" s="1198"/>
      <c r="H101" s="1198"/>
      <c r="I101" s="1198"/>
      <c r="J101" s="609"/>
    </row>
    <row r="102" spans="1:10">
      <c r="A102" s="609"/>
      <c r="B102" s="609"/>
      <c r="C102" s="609"/>
      <c r="D102" s="609"/>
      <c r="E102" s="609"/>
      <c r="F102" s="609"/>
      <c r="G102" s="609"/>
      <c r="H102" s="609"/>
      <c r="I102" s="609"/>
      <c r="J102" s="609"/>
    </row>
    <row r="103" spans="1:10" ht="15">
      <c r="A103" s="619" t="s">
        <v>811</v>
      </c>
      <c r="B103" s="1199" t="s">
        <v>812</v>
      </c>
      <c r="C103" s="1199"/>
      <c r="D103" s="1199"/>
      <c r="E103" s="1199"/>
      <c r="F103" s="1199"/>
      <c r="G103" s="1199"/>
      <c r="H103" s="1199"/>
      <c r="I103" s="1199"/>
      <c r="J103" s="609"/>
    </row>
    <row r="104" spans="1:10">
      <c r="A104" s="609"/>
      <c r="B104" s="609"/>
      <c r="C104" s="609"/>
      <c r="D104" s="609"/>
      <c r="E104" s="609"/>
      <c r="F104" s="609"/>
      <c r="G104" s="609"/>
      <c r="H104" s="609"/>
      <c r="I104" s="609"/>
      <c r="J104" s="609"/>
    </row>
    <row r="105" spans="1:10" ht="16.5">
      <c r="A105" s="430">
        <v>2.1</v>
      </c>
      <c r="B105" s="1200" t="s">
        <v>813</v>
      </c>
      <c r="C105" s="1200"/>
      <c r="D105" s="1200"/>
      <c r="E105" s="1200"/>
      <c r="F105" s="1200"/>
      <c r="G105" s="1200"/>
      <c r="H105" s="1200"/>
      <c r="I105" s="1200"/>
      <c r="J105" s="609"/>
    </row>
    <row r="107" spans="1:10" ht="16.5">
      <c r="A107" s="430" t="s">
        <v>814</v>
      </c>
      <c r="B107" s="1191" t="s">
        <v>815</v>
      </c>
      <c r="C107" s="1191"/>
      <c r="D107" s="1191"/>
      <c r="E107" s="1191"/>
      <c r="F107" s="1191"/>
      <c r="G107" s="1191"/>
      <c r="H107" s="1191"/>
      <c r="I107" s="1191"/>
      <c r="J107" s="609"/>
    </row>
    <row r="108" spans="1:10" ht="6.75" customHeight="1">
      <c r="A108" s="609"/>
      <c r="B108" s="609"/>
      <c r="C108" s="609"/>
      <c r="D108" s="609"/>
      <c r="E108" s="609"/>
      <c r="F108" s="609"/>
      <c r="G108" s="609"/>
      <c r="H108" s="609"/>
      <c r="I108" s="609"/>
      <c r="J108" s="609"/>
    </row>
    <row r="109" spans="1:10" ht="15.75">
      <c r="B109" s="1192" t="s">
        <v>816</v>
      </c>
      <c r="C109" s="1192"/>
      <c r="D109" s="1192"/>
      <c r="E109" s="1192"/>
      <c r="F109" s="1192"/>
      <c r="G109" s="1192"/>
      <c r="H109" s="1192"/>
      <c r="I109" s="1192"/>
    </row>
    <row r="110" spans="1:10" ht="6.75" customHeight="1">
      <c r="A110" s="609"/>
      <c r="B110" s="609"/>
      <c r="C110" s="609"/>
      <c r="D110" s="609"/>
      <c r="E110" s="609"/>
      <c r="F110" s="609"/>
      <c r="G110" s="609"/>
      <c r="H110" s="609"/>
      <c r="I110" s="609"/>
      <c r="J110" s="609"/>
    </row>
    <row r="111" spans="1:10" ht="362.25" customHeight="1">
      <c r="A111" s="620"/>
      <c r="B111" s="1193" t="s">
        <v>974</v>
      </c>
      <c r="C111" s="1190"/>
      <c r="D111" s="1190"/>
      <c r="E111" s="1190"/>
      <c r="F111" s="1190"/>
      <c r="G111" s="1190"/>
      <c r="H111" s="1190"/>
      <c r="I111" s="1190"/>
      <c r="J111" s="609"/>
    </row>
    <row r="112" spans="1:10" ht="22.5" hidden="1" customHeight="1">
      <c r="A112" s="620"/>
      <c r="B112" s="1194"/>
      <c r="C112" s="1190"/>
      <c r="D112" s="1190"/>
      <c r="E112" s="1190"/>
      <c r="F112" s="1190"/>
      <c r="G112" s="1190"/>
      <c r="H112" s="1190"/>
      <c r="I112" s="1190"/>
      <c r="J112" s="609"/>
    </row>
    <row r="113" spans="1:25" ht="11.25" hidden="1" customHeight="1">
      <c r="A113" s="620"/>
      <c r="B113" s="431"/>
      <c r="C113" s="431"/>
      <c r="D113" s="431"/>
      <c r="E113" s="431"/>
      <c r="F113" s="431"/>
      <c r="G113" s="431"/>
      <c r="H113" s="431"/>
      <c r="I113" s="431"/>
      <c r="J113" s="609"/>
    </row>
    <row r="114" spans="1:25" ht="25.5" hidden="1" customHeight="1">
      <c r="A114" s="620"/>
      <c r="B114" s="774"/>
      <c r="C114" s="774"/>
      <c r="D114" s="774"/>
      <c r="E114" s="774"/>
      <c r="F114" s="774"/>
      <c r="G114" s="774"/>
      <c r="H114" s="774"/>
      <c r="I114" s="774"/>
      <c r="J114" s="609"/>
    </row>
    <row r="115" spans="1:25" ht="15.75" hidden="1" customHeight="1">
      <c r="A115" s="609"/>
      <c r="B115" s="621"/>
      <c r="C115" s="621"/>
      <c r="D115" s="621"/>
      <c r="E115" s="621"/>
      <c r="F115" s="621"/>
      <c r="G115" s="621"/>
      <c r="H115" s="621"/>
      <c r="I115" s="621"/>
      <c r="J115" s="609"/>
    </row>
    <row r="116" spans="1:25" ht="17.25" hidden="1" customHeight="1">
      <c r="A116" s="609"/>
      <c r="B116" s="1195"/>
      <c r="C116" s="1195"/>
      <c r="D116" s="1195"/>
      <c r="E116" s="1195"/>
      <c r="F116" s="1195"/>
      <c r="G116" s="1195"/>
      <c r="H116" s="1195"/>
      <c r="I116" s="1195"/>
      <c r="J116" s="609"/>
    </row>
    <row r="117" spans="1:25" ht="6.75" hidden="1" customHeight="1">
      <c r="A117" s="609"/>
      <c r="B117" s="609"/>
      <c r="C117" s="609"/>
      <c r="D117" s="609"/>
      <c r="E117" s="609"/>
      <c r="F117" s="609"/>
      <c r="G117" s="609"/>
      <c r="H117" s="609"/>
      <c r="I117" s="609"/>
      <c r="J117" s="609"/>
    </row>
    <row r="118" spans="1:25" ht="59.25" customHeight="1">
      <c r="A118" s="622" t="s">
        <v>817</v>
      </c>
      <c r="B118" s="1190" t="s">
        <v>818</v>
      </c>
      <c r="C118" s="1190"/>
      <c r="D118" s="1190"/>
      <c r="E118" s="1190"/>
      <c r="F118" s="1190"/>
      <c r="G118" s="1190"/>
      <c r="H118" s="1190"/>
      <c r="I118" s="1190"/>
      <c r="J118" s="609"/>
    </row>
    <row r="119" spans="1:25" ht="57" customHeight="1">
      <c r="B119" s="975" t="s">
        <v>819</v>
      </c>
      <c r="C119" s="975"/>
      <c r="D119" s="975"/>
      <c r="E119" s="975"/>
      <c r="F119" s="975"/>
      <c r="G119" s="975"/>
      <c r="H119" s="975"/>
      <c r="I119" s="975"/>
    </row>
    <row r="120" spans="1:25" s="613" customFormat="1" ht="17.25" customHeight="1">
      <c r="B120" s="656" t="s">
        <v>968</v>
      </c>
      <c r="C120" s="603"/>
      <c r="D120" s="603"/>
      <c r="E120" s="603"/>
      <c r="F120" s="603"/>
      <c r="G120" s="603"/>
      <c r="H120" s="603"/>
      <c r="I120" s="603"/>
    </row>
    <row r="121" spans="1:25" ht="16.5" hidden="1">
      <c r="A121" s="609"/>
      <c r="B121" s="334"/>
      <c r="C121" s="334"/>
      <c r="D121" s="334"/>
      <c r="E121" s="334"/>
      <c r="F121" s="334"/>
      <c r="G121" s="334"/>
      <c r="H121" s="334"/>
      <c r="I121" s="334"/>
      <c r="J121" s="609"/>
    </row>
    <row r="122" spans="1:25" ht="16.5" hidden="1">
      <c r="A122" s="609"/>
      <c r="B122" s="334"/>
      <c r="C122" s="334"/>
      <c r="D122" s="334"/>
      <c r="E122" s="334"/>
      <c r="F122" s="657" t="e">
        <f>'[5]Names of Bidder'!D9</f>
        <v>#REF!</v>
      </c>
      <c r="G122" s="334"/>
      <c r="H122" s="334"/>
      <c r="I122" s="334"/>
      <c r="J122" s="609"/>
    </row>
    <row r="123" spans="1:25" ht="16.5" hidden="1">
      <c r="A123" s="609"/>
      <c r="B123" s="334"/>
      <c r="C123" s="334"/>
      <c r="D123" s="334"/>
      <c r="E123" s="334"/>
      <c r="F123" s="657" t="e">
        <f>'[5]Names of Bidder'!D14</f>
        <v>#REF!</v>
      </c>
      <c r="G123" s="334"/>
      <c r="H123" s="334"/>
      <c r="I123" s="334"/>
      <c r="J123" s="609"/>
    </row>
    <row r="124" spans="1:25" ht="15.75" hidden="1" customHeight="1">
      <c r="A124" s="609"/>
      <c r="B124" s="435"/>
      <c r="C124" s="658"/>
      <c r="D124" s="658"/>
      <c r="E124" s="658"/>
      <c r="F124" s="659" t="e">
        <f>'[5]Names of Bidder'!D19</f>
        <v>#REF!</v>
      </c>
      <c r="G124" s="658"/>
      <c r="H124" s="658"/>
      <c r="I124" s="658"/>
      <c r="J124" s="609"/>
    </row>
    <row r="125" spans="1:25" ht="15.75" customHeight="1">
      <c r="A125" s="609"/>
      <c r="B125" s="307"/>
      <c r="C125" s="658"/>
      <c r="D125" s="658"/>
      <c r="E125" s="658"/>
      <c r="F125" s="658"/>
      <c r="G125" s="658"/>
      <c r="H125" s="658"/>
      <c r="I125" s="658"/>
      <c r="J125" s="609"/>
    </row>
    <row r="126" spans="1:25" ht="19.5" customHeight="1">
      <c r="A126" s="609"/>
      <c r="B126" s="1182" t="s">
        <v>820</v>
      </c>
      <c r="C126" s="1183"/>
      <c r="D126" s="1183"/>
      <c r="E126" s="1183"/>
      <c r="F126" s="1172">
        <f>'Names of Bidder'!D13</f>
        <v>0</v>
      </c>
      <c r="G126" s="1173"/>
      <c r="H126" s="1172"/>
      <c r="I126" s="1173"/>
      <c r="J126" s="409"/>
      <c r="K126" s="409"/>
      <c r="L126" s="409"/>
      <c r="M126" s="409"/>
      <c r="N126" s="409"/>
      <c r="O126" s="409"/>
      <c r="P126" s="409"/>
      <c r="Q126" s="409"/>
      <c r="R126" s="409"/>
      <c r="S126" s="409"/>
      <c r="T126" s="409"/>
      <c r="U126" s="409"/>
      <c r="V126" s="409"/>
      <c r="W126" s="409"/>
      <c r="X126" s="409"/>
      <c r="Y126" s="409"/>
    </row>
    <row r="127" spans="1:25" ht="19.5" customHeight="1">
      <c r="A127" s="609"/>
      <c r="B127" s="1178" t="s">
        <v>821</v>
      </c>
      <c r="C127" s="1179"/>
      <c r="D127" s="1179"/>
      <c r="E127" s="1179"/>
      <c r="F127" s="1172">
        <f>'Names of Bidder'!D14</f>
        <v>0</v>
      </c>
      <c r="G127" s="1173"/>
      <c r="H127" s="1172"/>
      <c r="I127" s="1173"/>
      <c r="J127" s="409"/>
      <c r="K127" s="409"/>
      <c r="L127" s="409"/>
      <c r="M127" s="409"/>
      <c r="N127" s="409"/>
      <c r="O127" s="409"/>
      <c r="P127" s="409"/>
      <c r="Q127" s="409"/>
      <c r="R127" s="409"/>
      <c r="S127" s="409"/>
      <c r="T127" s="409"/>
      <c r="U127" s="409"/>
      <c r="V127" s="409"/>
      <c r="W127" s="409"/>
      <c r="X127" s="409"/>
      <c r="Y127" s="409"/>
    </row>
    <row r="128" spans="1:25" ht="19.5" customHeight="1">
      <c r="A128" s="609"/>
      <c r="B128" s="1180"/>
      <c r="C128" s="1181"/>
      <c r="D128" s="1181"/>
      <c r="E128" s="1181"/>
      <c r="F128" s="1172">
        <f>'Names of Bidder'!D16</f>
        <v>0</v>
      </c>
      <c r="G128" s="1173"/>
      <c r="H128" s="1172"/>
      <c r="I128" s="1173"/>
      <c r="J128" s="409"/>
      <c r="K128" s="409"/>
      <c r="L128" s="409"/>
      <c r="M128" s="409"/>
      <c r="N128" s="409"/>
      <c r="O128" s="409"/>
      <c r="P128" s="409"/>
      <c r="Q128" s="409"/>
      <c r="R128" s="409"/>
      <c r="S128" s="409"/>
      <c r="T128" s="409"/>
      <c r="U128" s="409"/>
      <c r="V128" s="409"/>
      <c r="W128" s="409"/>
      <c r="X128" s="409"/>
      <c r="Y128" s="409"/>
    </row>
    <row r="129" spans="1:25" ht="19.5" customHeight="1">
      <c r="A129" s="609"/>
      <c r="B129" s="1170"/>
      <c r="C129" s="1171"/>
      <c r="D129" s="1171"/>
      <c r="E129" s="1171"/>
      <c r="F129" s="1172">
        <f>'Names of Bidder'!D17</f>
        <v>0</v>
      </c>
      <c r="G129" s="1173"/>
      <c r="H129" s="1172"/>
      <c r="I129" s="1173"/>
      <c r="J129" s="409"/>
      <c r="K129" s="409"/>
      <c r="L129" s="409"/>
      <c r="M129" s="409"/>
      <c r="N129" s="409"/>
      <c r="O129" s="409"/>
      <c r="P129" s="409"/>
      <c r="Q129" s="409"/>
      <c r="R129" s="409"/>
      <c r="S129" s="409"/>
      <c r="T129" s="409"/>
      <c r="U129" s="409"/>
      <c r="V129" s="409"/>
      <c r="W129" s="409"/>
      <c r="X129" s="409"/>
      <c r="Y129" s="409"/>
    </row>
    <row r="130" spans="1:25" ht="32.25" customHeight="1">
      <c r="A130" s="609"/>
      <c r="B130" s="1174" t="s">
        <v>822</v>
      </c>
      <c r="C130" s="1175"/>
      <c r="D130" s="1175"/>
      <c r="E130" s="1175"/>
      <c r="F130" s="1176" t="str">
        <f>IF('[5]Names of Bidder'!D6 = "Sole Bidder", "Single Firm ",IF(AND('[5]Names of Bidder'!D6="JV (Joint Venture)",F126=F122),"Lead Partner","Other Partner of a JV"))</f>
        <v xml:space="preserve">Single Firm </v>
      </c>
      <c r="G130" s="1177"/>
      <c r="H130" s="1176" t="str">
        <f>IF('[5]Names of Bidder'!D6 = "Sole Bidder", "Single Firm ",IF(AND('[5]Names of Bidder'!D6="JV (Joint Venture)",H126=F122),"Lead Partner","Other Partners of a JV"))</f>
        <v xml:space="preserve">Single Firm </v>
      </c>
      <c r="I130" s="1177"/>
      <c r="J130" s="409"/>
      <c r="K130" s="409"/>
      <c r="L130" s="409"/>
      <c r="M130" s="409"/>
      <c r="N130" s="409"/>
      <c r="O130" s="409"/>
      <c r="P130" s="409"/>
      <c r="Q130" s="409"/>
      <c r="R130" s="409"/>
      <c r="S130" s="409"/>
      <c r="T130" s="409"/>
      <c r="U130" s="409"/>
      <c r="V130" s="409"/>
      <c r="W130" s="409"/>
      <c r="X130" s="409"/>
      <c r="Y130" s="409"/>
    </row>
    <row r="131" spans="1:25" ht="22.5" customHeight="1">
      <c r="A131" s="392" t="s">
        <v>538</v>
      </c>
      <c r="B131" s="1164" t="s">
        <v>823</v>
      </c>
      <c r="C131" s="1165"/>
      <c r="D131" s="1165"/>
      <c r="E131" s="1165"/>
      <c r="F131" s="1166"/>
      <c r="G131" s="1167"/>
      <c r="H131" s="1166"/>
      <c r="I131" s="1167"/>
      <c r="J131" s="386"/>
      <c r="K131" s="386"/>
      <c r="L131" s="386"/>
      <c r="M131" s="386"/>
      <c r="N131" s="386"/>
      <c r="O131" s="386"/>
      <c r="P131" s="386"/>
      <c r="Q131" s="386"/>
      <c r="R131" s="386"/>
      <c r="S131" s="386"/>
      <c r="T131" s="386"/>
      <c r="U131" s="386"/>
      <c r="V131" s="386"/>
      <c r="W131" s="386"/>
      <c r="X131" s="386"/>
      <c r="Y131" s="386"/>
    </row>
    <row r="132" spans="1:25" ht="11.25" customHeight="1">
      <c r="A132" s="623"/>
      <c r="B132" s="663"/>
      <c r="C132" s="663"/>
      <c r="D132" s="663"/>
      <c r="E132" s="663"/>
      <c r="F132" s="664"/>
      <c r="G132" s="664"/>
      <c r="H132" s="664"/>
      <c r="I132" s="664"/>
      <c r="J132" s="386"/>
      <c r="K132" s="386"/>
      <c r="L132" s="386"/>
      <c r="M132" s="386"/>
      <c r="N132" s="386"/>
      <c r="O132" s="386"/>
      <c r="P132" s="386"/>
      <c r="Q132" s="386"/>
      <c r="R132" s="386"/>
      <c r="S132" s="386"/>
      <c r="T132" s="386"/>
      <c r="U132" s="386"/>
      <c r="V132" s="386"/>
      <c r="W132" s="386"/>
      <c r="X132" s="386"/>
      <c r="Y132" s="386"/>
    </row>
    <row r="133" spans="1:25" ht="33" customHeight="1">
      <c r="A133" s="392" t="s">
        <v>558</v>
      </c>
      <c r="B133" s="1168" t="s">
        <v>824</v>
      </c>
      <c r="C133" s="1169"/>
      <c r="D133" s="1169"/>
      <c r="E133" s="1169"/>
      <c r="F133" s="1166"/>
      <c r="G133" s="1167"/>
      <c r="H133" s="1166"/>
      <c r="I133" s="1167"/>
      <c r="J133" s="386"/>
      <c r="K133" s="386"/>
      <c r="L133" s="386"/>
      <c r="M133" s="386"/>
      <c r="N133" s="386"/>
      <c r="O133" s="386"/>
      <c r="P133" s="386"/>
      <c r="Q133" s="386"/>
      <c r="R133" s="386"/>
      <c r="S133" s="386"/>
      <c r="T133" s="386"/>
      <c r="U133" s="386"/>
      <c r="V133" s="386"/>
      <c r="W133" s="386"/>
      <c r="X133" s="386"/>
      <c r="Y133" s="386"/>
    </row>
    <row r="134" spans="1:25" ht="8.25" customHeight="1">
      <c r="A134" s="623"/>
      <c r="B134" s="664"/>
      <c r="C134" s="664"/>
      <c r="D134" s="664"/>
      <c r="E134" s="664"/>
      <c r="F134" s="664"/>
      <c r="G134" s="664"/>
      <c r="H134" s="664"/>
      <c r="I134" s="664"/>
      <c r="J134" s="386"/>
      <c r="K134" s="386"/>
      <c r="L134" s="386"/>
      <c r="M134" s="386"/>
      <c r="N134" s="386"/>
      <c r="O134" s="386"/>
      <c r="P134" s="386"/>
      <c r="Q134" s="386"/>
      <c r="R134" s="386"/>
      <c r="S134" s="386"/>
      <c r="T134" s="386"/>
      <c r="U134" s="386"/>
      <c r="V134" s="386"/>
      <c r="W134" s="386"/>
      <c r="X134" s="386"/>
      <c r="Y134" s="386"/>
    </row>
    <row r="135" spans="1:25" ht="23.25" customHeight="1">
      <c r="A135" s="1189" t="s">
        <v>559</v>
      </c>
      <c r="B135" s="1158" t="str">
        <f>IF('[5]Names of Bidder'!D6 = "Sole Bidder", "Name and Address of the Employer/Utility for whom the Contract was executed by the firm ", " Name and Address of the Employer/Utility for whom the Contract was executed by the firm/Partner of a JV")</f>
        <v xml:space="preserve">Name and Address of the Employer/Utility for whom the Contract was executed by the firm </v>
      </c>
      <c r="C135" s="1159"/>
      <c r="D135" s="1159"/>
      <c r="E135" s="1159"/>
      <c r="F135" s="1160"/>
      <c r="G135" s="1161"/>
      <c r="H135" s="1160"/>
      <c r="I135" s="1161"/>
      <c r="J135" s="386"/>
      <c r="K135" s="386"/>
      <c r="L135" s="386"/>
      <c r="M135" s="386"/>
      <c r="N135" s="386"/>
      <c r="O135" s="386"/>
      <c r="P135" s="386"/>
      <c r="Q135" s="386"/>
      <c r="R135" s="386"/>
      <c r="S135" s="386"/>
      <c r="T135" s="386"/>
      <c r="U135" s="386"/>
      <c r="V135" s="386"/>
      <c r="W135" s="386"/>
      <c r="X135" s="386"/>
      <c r="Y135" s="386"/>
    </row>
    <row r="136" spans="1:25" ht="21" customHeight="1">
      <c r="A136" s="1189"/>
      <c r="B136" s="1059"/>
      <c r="C136" s="1060"/>
      <c r="D136" s="1060"/>
      <c r="E136" s="1060"/>
      <c r="F136" s="1162"/>
      <c r="G136" s="1163"/>
      <c r="H136" s="1162"/>
      <c r="I136" s="1163"/>
      <c r="J136" s="386"/>
      <c r="K136" s="386"/>
      <c r="L136" s="386"/>
      <c r="M136" s="386"/>
      <c r="N136" s="386"/>
      <c r="O136" s="386"/>
      <c r="P136" s="386"/>
      <c r="Q136" s="386"/>
      <c r="R136" s="386"/>
      <c r="S136" s="386"/>
      <c r="T136" s="386"/>
      <c r="U136" s="386"/>
      <c r="V136" s="386"/>
      <c r="W136" s="386"/>
      <c r="X136" s="386"/>
      <c r="Y136" s="386"/>
    </row>
    <row r="137" spans="1:25" ht="20.25" customHeight="1">
      <c r="A137" s="1189"/>
      <c r="B137" s="1059"/>
      <c r="C137" s="1060"/>
      <c r="D137" s="1060"/>
      <c r="E137" s="1060"/>
      <c r="F137" s="1162"/>
      <c r="G137" s="1163"/>
      <c r="H137" s="1162"/>
      <c r="I137" s="1163"/>
      <c r="J137" s="386"/>
      <c r="K137" s="386"/>
      <c r="L137" s="386"/>
      <c r="M137" s="386"/>
      <c r="N137" s="386"/>
      <c r="O137" s="386"/>
      <c r="P137" s="386"/>
      <c r="Q137" s="386"/>
      <c r="R137" s="386"/>
      <c r="S137" s="386"/>
      <c r="T137" s="386"/>
      <c r="U137" s="386"/>
      <c r="V137" s="386"/>
      <c r="W137" s="386"/>
      <c r="X137" s="386"/>
      <c r="Y137" s="386"/>
    </row>
    <row r="138" spans="1:25" ht="21" customHeight="1">
      <c r="A138" s="1189"/>
      <c r="B138" s="1059"/>
      <c r="C138" s="1060"/>
      <c r="D138" s="1060"/>
      <c r="E138" s="1060"/>
      <c r="F138" s="1162"/>
      <c r="G138" s="1163"/>
      <c r="H138" s="1162"/>
      <c r="I138" s="1163"/>
      <c r="J138" s="386"/>
      <c r="K138" s="386"/>
      <c r="L138" s="386"/>
      <c r="M138" s="386"/>
      <c r="N138" s="386"/>
      <c r="O138" s="386"/>
      <c r="P138" s="386"/>
      <c r="Q138" s="386"/>
      <c r="R138" s="386"/>
      <c r="S138" s="386"/>
      <c r="T138" s="386"/>
      <c r="U138" s="386"/>
      <c r="V138" s="386"/>
      <c r="W138" s="386"/>
      <c r="X138" s="386"/>
      <c r="Y138" s="386"/>
    </row>
    <row r="139" spans="1:25" ht="24.95" customHeight="1">
      <c r="A139" s="392"/>
      <c r="B139" s="665"/>
      <c r="C139" s="435"/>
      <c r="D139" s="435"/>
      <c r="E139" s="666" t="s">
        <v>825</v>
      </c>
      <c r="F139" s="1153"/>
      <c r="G139" s="1154"/>
      <c r="H139" s="1153"/>
      <c r="I139" s="1154"/>
      <c r="J139" s="386"/>
      <c r="K139" s="386"/>
      <c r="L139" s="386"/>
      <c r="M139" s="386"/>
      <c r="N139" s="386"/>
      <c r="O139" s="386"/>
      <c r="P139" s="386"/>
      <c r="Q139" s="386"/>
      <c r="R139" s="386"/>
      <c r="S139" s="386"/>
      <c r="T139" s="386"/>
      <c r="U139" s="386"/>
      <c r="V139" s="386"/>
      <c r="W139" s="386"/>
      <c r="X139" s="386"/>
      <c r="Y139" s="386"/>
    </row>
    <row r="140" spans="1:25" ht="24.95" customHeight="1">
      <c r="A140" s="392"/>
      <c r="B140" s="665"/>
      <c r="C140" s="435"/>
      <c r="D140" s="435"/>
      <c r="E140" s="666" t="s">
        <v>27</v>
      </c>
      <c r="F140" s="1153"/>
      <c r="G140" s="1154"/>
      <c r="H140" s="1153"/>
      <c r="I140" s="1154"/>
      <c r="J140" s="386"/>
      <c r="K140" s="386"/>
      <c r="L140" s="386"/>
      <c r="M140" s="386"/>
      <c r="N140" s="386"/>
      <c r="O140" s="386"/>
      <c r="P140" s="386"/>
      <c r="Q140" s="386"/>
      <c r="R140" s="386"/>
      <c r="S140" s="386"/>
      <c r="T140" s="386"/>
      <c r="U140" s="386"/>
      <c r="V140" s="386"/>
      <c r="W140" s="386"/>
      <c r="X140" s="386"/>
      <c r="Y140" s="386"/>
    </row>
    <row r="141" spans="1:25" ht="24.95" customHeight="1">
      <c r="A141" s="392"/>
      <c r="B141" s="668"/>
      <c r="C141" s="669"/>
      <c r="D141" s="669"/>
      <c r="E141" s="670" t="s">
        <v>826</v>
      </c>
      <c r="F141" s="1155"/>
      <c r="G141" s="1156"/>
      <c r="H141" s="1155"/>
      <c r="I141" s="1156"/>
      <c r="J141" s="386"/>
      <c r="K141" s="386"/>
      <c r="L141" s="386"/>
      <c r="M141" s="386"/>
      <c r="N141" s="386"/>
      <c r="O141" s="386"/>
      <c r="P141" s="386"/>
      <c r="Q141" s="386"/>
      <c r="R141" s="386"/>
      <c r="S141" s="386"/>
      <c r="T141" s="386"/>
      <c r="U141" s="386"/>
      <c r="V141" s="386"/>
      <c r="W141" s="386"/>
      <c r="X141" s="386"/>
      <c r="Y141" s="386"/>
    </row>
    <row r="142" spans="1:25" ht="12" customHeight="1">
      <c r="A142" s="392"/>
      <c r="B142" s="334"/>
      <c r="C142" s="334"/>
      <c r="D142" s="334"/>
      <c r="E142" s="334"/>
      <c r="F142" s="334"/>
      <c r="G142" s="334"/>
      <c r="H142" s="334"/>
      <c r="I142" s="334"/>
      <c r="J142" s="390"/>
      <c r="K142" s="390"/>
      <c r="L142" s="390"/>
      <c r="M142" s="390"/>
      <c r="N142" s="390"/>
      <c r="O142" s="390"/>
      <c r="P142" s="390"/>
      <c r="Q142" s="390"/>
      <c r="R142" s="390"/>
      <c r="S142" s="390"/>
      <c r="T142" s="390"/>
      <c r="U142" s="390"/>
      <c r="V142" s="390"/>
      <c r="W142" s="390"/>
      <c r="X142" s="390"/>
      <c r="Y142" s="390"/>
    </row>
    <row r="143" spans="1:25" ht="20.100000000000001" customHeight="1">
      <c r="A143" s="1189" t="s">
        <v>827</v>
      </c>
      <c r="B143" s="1149" t="s">
        <v>828</v>
      </c>
      <c r="C143" s="1104"/>
      <c r="D143" s="1104"/>
      <c r="E143" s="1105"/>
      <c r="F143" s="671"/>
      <c r="G143" s="672"/>
      <c r="H143" s="671"/>
      <c r="I143" s="672"/>
      <c r="J143" s="390"/>
      <c r="K143" s="390"/>
      <c r="L143" s="390"/>
      <c r="M143" s="414"/>
      <c r="N143" s="390"/>
      <c r="O143" s="390"/>
      <c r="P143" s="390"/>
      <c r="Q143" s="414"/>
      <c r="R143" s="390"/>
      <c r="S143" s="390"/>
      <c r="T143" s="390"/>
      <c r="U143" s="414"/>
      <c r="V143" s="390"/>
      <c r="W143" s="390"/>
      <c r="X143" s="390"/>
      <c r="Y143" s="414"/>
    </row>
    <row r="144" spans="1:25" ht="20.100000000000001" customHeight="1">
      <c r="A144" s="1189"/>
      <c r="B144" s="1150"/>
      <c r="C144" s="998"/>
      <c r="D144" s="998"/>
      <c r="E144" s="1107"/>
      <c r="F144" s="334"/>
      <c r="G144" s="674"/>
      <c r="H144" s="334"/>
      <c r="I144" s="674"/>
      <c r="J144" s="390"/>
      <c r="K144" s="390"/>
      <c r="L144" s="390"/>
      <c r="M144" s="390"/>
      <c r="N144" s="390"/>
      <c r="O144" s="390"/>
      <c r="P144" s="390"/>
      <c r="Q144" s="390"/>
      <c r="R144" s="390"/>
      <c r="S144" s="390"/>
      <c r="T144" s="390"/>
      <c r="U144" s="390"/>
      <c r="V144" s="390"/>
      <c r="W144" s="390"/>
      <c r="X144" s="390"/>
      <c r="Y144" s="390"/>
    </row>
    <row r="145" spans="1:25" ht="22.5" customHeight="1">
      <c r="A145" s="1189"/>
      <c r="B145" s="1150"/>
      <c r="C145" s="998"/>
      <c r="D145" s="998"/>
      <c r="E145" s="1107"/>
      <c r="F145" s="669"/>
      <c r="G145" s="675"/>
      <c r="H145" s="669"/>
      <c r="I145" s="675"/>
      <c r="J145" s="390"/>
      <c r="K145" s="390"/>
      <c r="M145" s="390"/>
      <c r="N145" s="390"/>
      <c r="O145" s="390"/>
      <c r="P145" s="390"/>
      <c r="Q145" s="390"/>
      <c r="R145" s="390"/>
      <c r="S145" s="390"/>
      <c r="T145" s="390"/>
      <c r="U145" s="390"/>
      <c r="V145" s="390"/>
      <c r="W145" s="390"/>
      <c r="X145" s="390"/>
      <c r="Y145" s="390"/>
    </row>
    <row r="146" spans="1:25" ht="22.5" customHeight="1">
      <c r="A146" s="1189"/>
      <c r="B146" s="1150"/>
      <c r="C146" s="998"/>
      <c r="D146" s="998"/>
      <c r="E146" s="1107"/>
      <c r="F146" s="669"/>
      <c r="G146" s="675"/>
      <c r="H146" s="669"/>
      <c r="I146" s="675"/>
      <c r="J146" s="390"/>
      <c r="K146" s="390"/>
      <c r="M146" s="390"/>
      <c r="N146" s="390"/>
      <c r="O146" s="390"/>
      <c r="P146" s="390"/>
      <c r="Q146" s="390"/>
      <c r="R146" s="390"/>
      <c r="S146" s="390"/>
      <c r="T146" s="390"/>
      <c r="U146" s="390"/>
      <c r="V146" s="390"/>
      <c r="W146" s="390"/>
      <c r="X146" s="390"/>
      <c r="Y146" s="390"/>
    </row>
    <row r="147" spans="1:25" ht="22.5" customHeight="1">
      <c r="A147" s="1189"/>
      <c r="B147" s="1150"/>
      <c r="C147" s="998"/>
      <c r="D147" s="998"/>
      <c r="E147" s="1107"/>
      <c r="F147" s="669"/>
      <c r="G147" s="675"/>
      <c r="H147" s="669"/>
      <c r="I147" s="675"/>
      <c r="J147" s="390"/>
      <c r="K147" s="390"/>
      <c r="M147" s="390"/>
      <c r="N147" s="390"/>
      <c r="O147" s="390"/>
      <c r="P147" s="390"/>
      <c r="Q147" s="390"/>
      <c r="R147" s="390"/>
      <c r="S147" s="390"/>
      <c r="T147" s="390"/>
      <c r="U147" s="390"/>
      <c r="V147" s="390"/>
      <c r="W147" s="390"/>
      <c r="X147" s="390"/>
      <c r="Y147" s="390"/>
    </row>
    <row r="148" spans="1:25" ht="22.5" customHeight="1">
      <c r="A148" s="1189"/>
      <c r="B148" s="1150"/>
      <c r="C148" s="998"/>
      <c r="D148" s="998"/>
      <c r="E148" s="1107"/>
      <c r="F148" s="669"/>
      <c r="G148" s="675"/>
      <c r="H148" s="669"/>
      <c r="I148" s="675"/>
      <c r="J148" s="390"/>
      <c r="K148" s="390"/>
      <c r="M148" s="390"/>
      <c r="N148" s="390"/>
      <c r="O148" s="390"/>
      <c r="P148" s="390"/>
      <c r="Q148" s="390"/>
      <c r="R148" s="390"/>
      <c r="S148" s="390"/>
      <c r="T148" s="390"/>
      <c r="U148" s="390"/>
      <c r="V148" s="390"/>
      <c r="W148" s="390"/>
      <c r="X148" s="390"/>
      <c r="Y148" s="390"/>
    </row>
    <row r="149" spans="1:25" ht="22.5" customHeight="1">
      <c r="A149" s="1189"/>
      <c r="B149" s="1150"/>
      <c r="C149" s="998"/>
      <c r="D149" s="998"/>
      <c r="E149" s="1107"/>
      <c r="F149" s="669"/>
      <c r="G149" s="675"/>
      <c r="H149" s="669"/>
      <c r="I149" s="675"/>
      <c r="J149" s="390"/>
      <c r="K149" s="390"/>
      <c r="M149" s="390"/>
      <c r="N149" s="390"/>
      <c r="O149" s="390"/>
      <c r="P149" s="390"/>
      <c r="Q149" s="390"/>
      <c r="R149" s="390"/>
      <c r="S149" s="390"/>
      <c r="T149" s="390"/>
      <c r="U149" s="390"/>
      <c r="V149" s="390"/>
      <c r="W149" s="390"/>
      <c r="X149" s="390"/>
      <c r="Y149" s="390"/>
    </row>
    <row r="150" spans="1:25" ht="22.5" customHeight="1">
      <c r="A150" s="1189"/>
      <c r="B150" s="1151"/>
      <c r="C150" s="1109"/>
      <c r="D150" s="1109"/>
      <c r="E150" s="1110"/>
      <c r="F150" s="669"/>
      <c r="G150" s="675"/>
      <c r="H150" s="669"/>
      <c r="I150" s="675"/>
      <c r="J150" s="390"/>
      <c r="K150" s="390"/>
      <c r="M150" s="390"/>
      <c r="N150" s="390"/>
      <c r="O150" s="390"/>
      <c r="P150" s="390"/>
      <c r="Q150" s="390"/>
      <c r="R150" s="390"/>
      <c r="S150" s="390"/>
      <c r="T150" s="390"/>
      <c r="U150" s="390"/>
      <c r="V150" s="390"/>
      <c r="W150" s="390"/>
      <c r="X150" s="390"/>
      <c r="Y150" s="390"/>
    </row>
    <row r="151" spans="1:25" ht="22.5" customHeight="1">
      <c r="A151" s="392"/>
      <c r="B151" s="673"/>
      <c r="C151" s="673"/>
      <c r="D151" s="673"/>
      <c r="E151" s="673"/>
      <c r="F151" s="669"/>
      <c r="G151" s="675"/>
      <c r="H151" s="669"/>
      <c r="I151" s="675"/>
      <c r="J151" s="390"/>
      <c r="K151" s="390"/>
      <c r="M151" s="390"/>
      <c r="N151" s="390"/>
      <c r="O151" s="390"/>
      <c r="P151" s="390"/>
      <c r="Q151" s="390"/>
      <c r="R151" s="390"/>
      <c r="S151" s="390"/>
      <c r="T151" s="390"/>
      <c r="U151" s="390"/>
      <c r="V151" s="390"/>
      <c r="W151" s="390"/>
      <c r="X151" s="390"/>
      <c r="Y151" s="390"/>
    </row>
    <row r="152" spans="1:25" ht="16.5">
      <c r="A152" s="390"/>
      <c r="B152" s="334"/>
      <c r="C152" s="334"/>
      <c r="D152" s="334"/>
      <c r="E152" s="334"/>
      <c r="F152" s="334"/>
      <c r="G152" s="334"/>
      <c r="H152" s="334"/>
      <c r="I152" s="334"/>
      <c r="J152" s="390"/>
      <c r="K152" s="390"/>
      <c r="M152" s="390"/>
      <c r="N152" s="390"/>
      <c r="O152" s="390"/>
      <c r="P152" s="390"/>
      <c r="Q152" s="390"/>
      <c r="R152" s="390"/>
      <c r="S152" s="390"/>
      <c r="T152" s="390"/>
      <c r="U152" s="390"/>
      <c r="V152" s="390"/>
      <c r="W152" s="390"/>
      <c r="X152" s="390"/>
      <c r="Y152" s="390"/>
    </row>
    <row r="153" spans="1:25" ht="16.5">
      <c r="A153" s="390"/>
      <c r="B153" s="334"/>
      <c r="C153" s="334"/>
      <c r="D153" s="334"/>
      <c r="E153" s="334"/>
      <c r="F153" s="334"/>
      <c r="G153" s="334"/>
      <c r="H153" s="334"/>
      <c r="I153" s="334"/>
      <c r="J153" s="390"/>
      <c r="K153" s="390"/>
      <c r="M153" s="390"/>
      <c r="N153" s="390"/>
      <c r="O153" s="390"/>
      <c r="P153" s="390"/>
      <c r="Q153" s="390"/>
      <c r="R153" s="390"/>
      <c r="S153" s="390"/>
      <c r="T153" s="390"/>
      <c r="U153" s="390"/>
      <c r="V153" s="390"/>
      <c r="W153" s="390"/>
      <c r="X153" s="390"/>
      <c r="Y153" s="390"/>
    </row>
    <row r="154" spans="1:25" ht="51.75" customHeight="1">
      <c r="A154" s="1189" t="s">
        <v>829</v>
      </c>
      <c r="B154" s="1152" t="s">
        <v>830</v>
      </c>
      <c r="C154" s="1152"/>
      <c r="D154" s="1152"/>
      <c r="E154" s="1152"/>
      <c r="F154" s="676"/>
      <c r="G154" s="676"/>
      <c r="H154" s="676"/>
      <c r="I154" s="676"/>
      <c r="J154" s="390"/>
      <c r="K154" s="390"/>
      <c r="M154" s="390"/>
      <c r="N154" s="390"/>
      <c r="O154" s="390"/>
      <c r="P154" s="390"/>
      <c r="Q154" s="390"/>
      <c r="R154" s="390"/>
      <c r="S154" s="390"/>
      <c r="T154" s="390"/>
      <c r="U154" s="390"/>
      <c r="V154" s="390"/>
      <c r="W154" s="390"/>
      <c r="X154" s="390"/>
      <c r="Y154" s="390"/>
    </row>
    <row r="155" spans="1:25" ht="24.95" customHeight="1">
      <c r="A155" s="1189"/>
      <c r="B155" s="1143" t="s">
        <v>831</v>
      </c>
      <c r="C155" s="1143"/>
      <c r="D155" s="1143"/>
      <c r="E155" s="1143"/>
      <c r="F155" s="677" t="s">
        <v>832</v>
      </c>
      <c r="G155" s="678"/>
      <c r="H155" s="677" t="s">
        <v>832</v>
      </c>
      <c r="I155" s="678"/>
      <c r="J155" s="315"/>
      <c r="K155" s="315"/>
      <c r="L155" s="315"/>
      <c r="M155" s="315"/>
      <c r="N155" s="315"/>
      <c r="O155" s="315"/>
      <c r="P155" s="315"/>
      <c r="Q155" s="315"/>
      <c r="R155" s="315"/>
      <c r="S155" s="315"/>
      <c r="T155" s="315"/>
      <c r="U155" s="315"/>
      <c r="V155" s="315"/>
      <c r="W155" s="315"/>
      <c r="X155" s="315"/>
      <c r="Y155" s="315"/>
    </row>
    <row r="156" spans="1:25" ht="24.95" customHeight="1">
      <c r="A156" s="1189"/>
      <c r="B156" s="1143" t="s">
        <v>833</v>
      </c>
      <c r="C156" s="1143"/>
      <c r="D156" s="1143"/>
      <c r="E156" s="1143"/>
      <c r="F156" s="677" t="s">
        <v>834</v>
      </c>
      <c r="G156" s="678"/>
      <c r="H156" s="677" t="s">
        <v>834</v>
      </c>
      <c r="I156" s="678"/>
      <c r="J156" s="315"/>
      <c r="K156" s="315"/>
      <c r="L156" s="315"/>
      <c r="M156" s="315"/>
      <c r="N156" s="315"/>
      <c r="O156" s="315"/>
      <c r="P156" s="315"/>
      <c r="Q156" s="315"/>
      <c r="R156" s="315"/>
      <c r="S156" s="315"/>
      <c r="T156" s="315"/>
      <c r="U156" s="315"/>
      <c r="V156" s="315"/>
      <c r="W156" s="315"/>
      <c r="X156" s="315"/>
      <c r="Y156" s="315"/>
    </row>
    <row r="157" spans="1:25" ht="24.95" customHeight="1">
      <c r="A157" s="382"/>
      <c r="B157" s="1143" t="s">
        <v>835</v>
      </c>
      <c r="C157" s="1143"/>
      <c r="D157" s="1143"/>
      <c r="E157" s="1143"/>
      <c r="F157" s="677" t="s">
        <v>836</v>
      </c>
      <c r="G157" s="678"/>
      <c r="H157" s="677" t="s">
        <v>836</v>
      </c>
      <c r="I157" s="678"/>
      <c r="J157" s="315"/>
      <c r="K157" s="315"/>
      <c r="L157" s="315"/>
      <c r="M157" s="315"/>
      <c r="N157" s="315"/>
      <c r="O157" s="315"/>
      <c r="P157" s="315"/>
      <c r="Q157" s="315"/>
      <c r="R157" s="315"/>
      <c r="S157" s="315"/>
      <c r="T157" s="315"/>
      <c r="U157" s="315"/>
      <c r="V157" s="315"/>
      <c r="W157" s="315"/>
      <c r="X157" s="315"/>
      <c r="Y157" s="315"/>
    </row>
    <row r="158" spans="1:25" ht="24.95" customHeight="1">
      <c r="A158" s="382"/>
      <c r="B158" s="1143" t="s">
        <v>837</v>
      </c>
      <c r="C158" s="1143"/>
      <c r="D158" s="1143"/>
      <c r="E158" s="1143"/>
      <c r="F158" s="677" t="s">
        <v>838</v>
      </c>
      <c r="G158" s="678"/>
      <c r="H158" s="677" t="s">
        <v>838</v>
      </c>
      <c r="I158" s="678"/>
      <c r="J158" s="315"/>
      <c r="K158" s="315"/>
      <c r="L158" s="315"/>
      <c r="M158" s="315"/>
      <c r="N158" s="315"/>
      <c r="O158" s="315"/>
      <c r="P158" s="315"/>
      <c r="Q158" s="315"/>
      <c r="R158" s="315"/>
      <c r="S158" s="315"/>
      <c r="T158" s="315"/>
      <c r="U158" s="315"/>
      <c r="V158" s="315"/>
      <c r="W158" s="315"/>
      <c r="X158" s="315"/>
      <c r="Y158" s="315"/>
    </row>
    <row r="159" spans="1:25" ht="48.75" customHeight="1">
      <c r="A159" s="390"/>
      <c r="B159" s="1143" t="s">
        <v>839</v>
      </c>
      <c r="C159" s="1143"/>
      <c r="D159" s="1143"/>
      <c r="E159" s="1143"/>
      <c r="F159" s="677" t="s">
        <v>840</v>
      </c>
      <c r="G159" s="679"/>
      <c r="H159" s="677" t="s">
        <v>840</v>
      </c>
      <c r="I159" s="679"/>
      <c r="J159" s="315"/>
      <c r="K159" s="315"/>
      <c r="L159" s="390"/>
      <c r="M159" s="390"/>
      <c r="N159" s="315"/>
      <c r="O159" s="315"/>
      <c r="P159" s="390"/>
      <c r="Q159" s="390"/>
      <c r="R159" s="315"/>
      <c r="S159" s="315"/>
      <c r="T159" s="390"/>
      <c r="U159" s="390"/>
      <c r="V159" s="315"/>
      <c r="W159" s="315"/>
      <c r="X159" s="390"/>
      <c r="Y159" s="390"/>
    </row>
    <row r="160" spans="1:25" ht="48.75" customHeight="1">
      <c r="A160" s="390"/>
      <c r="B160" s="1143" t="s">
        <v>841</v>
      </c>
      <c r="C160" s="1143"/>
      <c r="D160" s="1143"/>
      <c r="E160" s="1143"/>
      <c r="F160" s="677" t="s">
        <v>842</v>
      </c>
      <c r="G160" s="680"/>
      <c r="H160" s="677" t="s">
        <v>842</v>
      </c>
      <c r="I160" s="680"/>
      <c r="J160" s="315"/>
      <c r="K160" s="315"/>
      <c r="L160" s="390"/>
      <c r="M160" s="390"/>
      <c r="N160" s="315"/>
      <c r="O160" s="315"/>
      <c r="P160" s="390"/>
      <c r="Q160" s="390"/>
      <c r="R160" s="315"/>
      <c r="S160" s="315"/>
      <c r="T160" s="390"/>
      <c r="U160" s="390"/>
      <c r="V160" s="315"/>
      <c r="W160" s="315"/>
      <c r="X160" s="390"/>
      <c r="Y160" s="390"/>
    </row>
    <row r="161" spans="1:25" ht="9" customHeight="1">
      <c r="A161" s="390"/>
      <c r="B161" s="681"/>
      <c r="C161" s="681"/>
      <c r="D161" s="681"/>
      <c r="E161" s="681"/>
      <c r="F161" s="307"/>
      <c r="G161" s="682"/>
      <c r="H161" s="307"/>
      <c r="I161" s="682"/>
      <c r="J161" s="315"/>
      <c r="K161" s="315"/>
      <c r="L161" s="390"/>
      <c r="M161" s="390"/>
      <c r="N161" s="315"/>
      <c r="O161" s="315"/>
      <c r="P161" s="390"/>
      <c r="Q161" s="390"/>
      <c r="R161" s="315"/>
      <c r="S161" s="315"/>
      <c r="T161" s="390"/>
      <c r="U161" s="390"/>
      <c r="V161" s="315"/>
      <c r="W161" s="315"/>
      <c r="X161" s="390"/>
      <c r="Y161" s="390"/>
    </row>
    <row r="162" spans="1:25" ht="55.5" hidden="1" customHeight="1">
      <c r="A162" s="1189" t="s">
        <v>843</v>
      </c>
      <c r="B162" s="1145" t="s">
        <v>844</v>
      </c>
      <c r="C162" s="1146"/>
      <c r="D162" s="1146"/>
      <c r="E162" s="1146"/>
      <c r="F162" s="683"/>
      <c r="G162" s="684"/>
      <c r="H162" s="683"/>
      <c r="I162" s="684"/>
      <c r="J162" s="315"/>
      <c r="K162" s="315"/>
      <c r="L162" s="390"/>
      <c r="M162" s="390"/>
      <c r="N162" s="315"/>
      <c r="O162" s="315"/>
      <c r="P162" s="390"/>
      <c r="Q162" s="390"/>
      <c r="R162" s="315"/>
      <c r="S162" s="315"/>
      <c r="T162" s="390"/>
      <c r="U162" s="390"/>
      <c r="V162" s="315"/>
      <c r="W162" s="315"/>
      <c r="X162" s="390"/>
      <c r="Y162" s="390"/>
    </row>
    <row r="163" spans="1:25" ht="24.95" hidden="1" customHeight="1">
      <c r="A163" s="1189"/>
      <c r="B163" s="1147" t="s">
        <v>845</v>
      </c>
      <c r="C163" s="1148"/>
      <c r="D163" s="1148"/>
      <c r="E163" s="1148"/>
      <c r="F163" s="685" t="s">
        <v>846</v>
      </c>
      <c r="G163" s="667"/>
      <c r="H163" s="685" t="s">
        <v>846</v>
      </c>
      <c r="I163" s="667"/>
      <c r="J163" s="315"/>
      <c r="K163" s="315"/>
      <c r="L163" s="315"/>
      <c r="M163" s="315"/>
      <c r="N163" s="315"/>
      <c r="O163" s="315"/>
      <c r="P163" s="315"/>
      <c r="Q163" s="315"/>
      <c r="R163" s="315"/>
      <c r="S163" s="315"/>
      <c r="T163" s="315"/>
      <c r="U163" s="315"/>
      <c r="V163" s="315"/>
      <c r="W163" s="315"/>
      <c r="X163" s="315"/>
      <c r="Y163" s="315"/>
    </row>
    <row r="164" spans="1:25" ht="24.95" hidden="1" customHeight="1">
      <c r="A164" s="1189"/>
      <c r="B164" s="1135" t="s">
        <v>847</v>
      </c>
      <c r="C164" s="1136"/>
      <c r="D164" s="1136"/>
      <c r="E164" s="1136"/>
      <c r="F164" s="685" t="s">
        <v>846</v>
      </c>
      <c r="G164" s="667"/>
      <c r="H164" s="685" t="s">
        <v>846</v>
      </c>
      <c r="I164" s="667"/>
      <c r="J164" s="315"/>
      <c r="K164" s="315"/>
      <c r="L164" s="315"/>
      <c r="M164" s="315"/>
      <c r="N164" s="315"/>
      <c r="O164" s="315"/>
      <c r="P164" s="315"/>
      <c r="Q164" s="315"/>
      <c r="R164" s="315"/>
      <c r="S164" s="315"/>
      <c r="T164" s="315"/>
      <c r="U164" s="315"/>
      <c r="V164" s="315"/>
      <c r="W164" s="315"/>
      <c r="X164" s="315"/>
      <c r="Y164" s="315"/>
    </row>
    <row r="165" spans="1:25" ht="24.95" hidden="1" customHeight="1">
      <c r="A165" s="390"/>
      <c r="B165" s="1135" t="s">
        <v>835</v>
      </c>
      <c r="C165" s="1136"/>
      <c r="D165" s="1136"/>
      <c r="E165" s="1136"/>
      <c r="F165" s="685" t="s">
        <v>836</v>
      </c>
      <c r="G165" s="667"/>
      <c r="H165" s="685" t="s">
        <v>836</v>
      </c>
      <c r="I165" s="667"/>
      <c r="J165" s="315"/>
      <c r="K165" s="315"/>
      <c r="L165" s="315"/>
      <c r="N165" s="315"/>
      <c r="O165" s="315"/>
      <c r="P165" s="315"/>
      <c r="Q165" s="315"/>
      <c r="R165" s="315"/>
      <c r="S165" s="315"/>
      <c r="T165" s="315"/>
      <c r="U165" s="315"/>
      <c r="V165" s="315"/>
      <c r="W165" s="315"/>
      <c r="X165" s="315"/>
      <c r="Y165" s="315"/>
    </row>
    <row r="166" spans="1:25" ht="37.5" hidden="1" customHeight="1">
      <c r="A166" s="390"/>
      <c r="B166" s="1137" t="s">
        <v>839</v>
      </c>
      <c r="C166" s="1138"/>
      <c r="D166" s="1138"/>
      <c r="E166" s="1138"/>
      <c r="F166" s="686" t="s">
        <v>840</v>
      </c>
      <c r="G166" s="687"/>
      <c r="H166" s="686" t="s">
        <v>840</v>
      </c>
      <c r="I166" s="687"/>
      <c r="J166" s="315"/>
      <c r="K166" s="315"/>
      <c r="L166" s="390"/>
      <c r="N166" s="315"/>
      <c r="O166" s="315"/>
      <c r="P166" s="390"/>
      <c r="Q166" s="390"/>
      <c r="R166" s="315"/>
      <c r="S166" s="315"/>
      <c r="T166" s="390"/>
      <c r="U166" s="390"/>
      <c r="V166" s="315"/>
      <c r="W166" s="315"/>
      <c r="X166" s="390"/>
      <c r="Y166" s="390"/>
    </row>
    <row r="167" spans="1:25" ht="6.75" customHeight="1">
      <c r="A167" s="390"/>
      <c r="B167" s="334"/>
      <c r="C167" s="334"/>
      <c r="D167" s="334"/>
      <c r="E167" s="334"/>
      <c r="F167" s="334"/>
      <c r="G167" s="334"/>
      <c r="H167" s="334"/>
      <c r="I167" s="334"/>
      <c r="J167" s="390"/>
      <c r="K167" s="390"/>
      <c r="L167" s="390"/>
      <c r="N167" s="390"/>
      <c r="O167" s="390"/>
      <c r="P167" s="390"/>
      <c r="Q167" s="390"/>
      <c r="R167" s="390"/>
      <c r="S167" s="390"/>
      <c r="T167" s="390"/>
      <c r="U167" s="390"/>
      <c r="V167" s="390"/>
      <c r="W167" s="390"/>
      <c r="X167" s="390"/>
      <c r="Y167" s="390"/>
    </row>
    <row r="168" spans="1:25" ht="30.75" customHeight="1">
      <c r="A168" s="1189" t="s">
        <v>843</v>
      </c>
      <c r="B168" s="1131" t="s">
        <v>969</v>
      </c>
      <c r="C168" s="1132"/>
      <c r="D168" s="1132"/>
      <c r="E168" s="1132"/>
      <c r="F168" s="1139"/>
      <c r="G168" s="1140"/>
      <c r="H168" s="1139"/>
      <c r="I168" s="1140"/>
      <c r="J168" s="315"/>
      <c r="K168" s="315"/>
      <c r="L168" s="315"/>
      <c r="M168" s="315"/>
      <c r="N168" s="315"/>
      <c r="O168" s="315"/>
      <c r="P168" s="315"/>
      <c r="Q168" s="315"/>
      <c r="R168" s="315"/>
      <c r="S168" s="315"/>
      <c r="T168" s="315"/>
      <c r="U168" s="315"/>
      <c r="V168" s="315"/>
      <c r="W168" s="315"/>
      <c r="X168" s="315"/>
      <c r="Y168" s="315"/>
    </row>
    <row r="169" spans="1:25" ht="41.25" customHeight="1">
      <c r="A169" s="1189"/>
      <c r="B169" s="1127" t="s">
        <v>848</v>
      </c>
      <c r="C169" s="1128"/>
      <c r="D169" s="1128"/>
      <c r="E169" s="1128"/>
      <c r="F169" s="1129"/>
      <c r="G169" s="1130"/>
      <c r="H169" s="1129"/>
      <c r="I169" s="1130"/>
      <c r="J169" s="390"/>
      <c r="K169" s="390"/>
      <c r="L169" s="390"/>
      <c r="M169" s="390"/>
      <c r="N169" s="390"/>
      <c r="O169" s="390"/>
      <c r="P169" s="390"/>
      <c r="Q169" s="390"/>
      <c r="R169" s="390"/>
      <c r="S169" s="390"/>
      <c r="T169" s="390"/>
      <c r="U169" s="390"/>
      <c r="V169" s="390"/>
      <c r="W169" s="390"/>
      <c r="X169" s="390"/>
      <c r="Y169" s="390"/>
    </row>
    <row r="170" spans="1:25" ht="24.95" customHeight="1">
      <c r="A170" s="1189" t="s">
        <v>849</v>
      </c>
      <c r="B170" s="1127" t="s">
        <v>850</v>
      </c>
      <c r="C170" s="1128"/>
      <c r="D170" s="1128"/>
      <c r="E170" s="1128"/>
      <c r="F170" s="1129"/>
      <c r="G170" s="1130"/>
      <c r="H170" s="1129"/>
      <c r="I170" s="1130"/>
      <c r="J170" s="390"/>
      <c r="K170" s="390"/>
      <c r="L170" s="390"/>
      <c r="M170" s="390"/>
      <c r="N170" s="390"/>
      <c r="O170" s="390"/>
      <c r="P170" s="390"/>
      <c r="Q170" s="390"/>
      <c r="R170" s="390"/>
      <c r="S170" s="390"/>
      <c r="T170" s="390"/>
      <c r="U170" s="390"/>
      <c r="V170" s="390"/>
      <c r="W170" s="390"/>
      <c r="X170" s="390"/>
      <c r="Y170" s="390"/>
    </row>
    <row r="171" spans="1:25" ht="16.5">
      <c r="B171" s="435"/>
      <c r="C171" s="435"/>
      <c r="D171" s="435"/>
      <c r="E171" s="435"/>
      <c r="F171" s="435"/>
      <c r="G171" s="435"/>
      <c r="H171" s="435"/>
      <c r="I171" s="435"/>
    </row>
    <row r="172" spans="1:25" ht="52.5" customHeight="1">
      <c r="A172" s="1189" t="s">
        <v>851</v>
      </c>
      <c r="B172" s="1131" t="s">
        <v>852</v>
      </c>
      <c r="C172" s="1132"/>
      <c r="D172" s="1132"/>
      <c r="E172" s="1132"/>
      <c r="F172" s="1133"/>
      <c r="G172" s="1134"/>
      <c r="H172" s="1133"/>
      <c r="I172" s="1134"/>
      <c r="J172" s="390"/>
      <c r="K172" s="390"/>
      <c r="L172" s="390"/>
      <c r="M172" s="390"/>
      <c r="N172" s="390"/>
      <c r="O172" s="390"/>
      <c r="P172" s="390"/>
      <c r="Q172" s="390"/>
      <c r="R172" s="390"/>
      <c r="S172" s="390"/>
      <c r="T172" s="390"/>
      <c r="U172" s="390"/>
      <c r="V172" s="390"/>
      <c r="W172" s="390"/>
      <c r="X172" s="390"/>
      <c r="Y172" s="390"/>
    </row>
    <row r="173" spans="1:25" ht="16.5">
      <c r="A173" s="1189"/>
      <c r="B173" s="334"/>
      <c r="C173" s="334"/>
      <c r="D173" s="334"/>
      <c r="E173" s="334"/>
      <c r="F173" s="334"/>
      <c r="G173" s="334"/>
      <c r="H173" s="334"/>
      <c r="I173" s="334"/>
      <c r="J173" s="609"/>
    </row>
    <row r="174" spans="1:25" s="625" customFormat="1" ht="16.5" hidden="1">
      <c r="A174" s="1189"/>
      <c r="B174" s="689"/>
      <c r="C174" s="689"/>
      <c r="D174" s="689"/>
      <c r="E174" s="689"/>
      <c r="F174" s="689"/>
      <c r="G174" s="690" t="s">
        <v>808</v>
      </c>
      <c r="H174" s="689"/>
      <c r="I174" s="691" t="s">
        <v>808</v>
      </c>
      <c r="J174" s="624"/>
      <c r="W174" s="617"/>
    </row>
    <row r="175" spans="1:25" s="617" customFormat="1" ht="16.5" hidden="1">
      <c r="A175" s="616"/>
      <c r="B175" s="692"/>
      <c r="C175" s="692"/>
      <c r="D175" s="692"/>
      <c r="E175" s="692"/>
      <c r="F175" s="692"/>
      <c r="G175" s="690" t="s">
        <v>805</v>
      </c>
      <c r="H175" s="692"/>
      <c r="I175" s="691" t="s">
        <v>805</v>
      </c>
      <c r="J175" s="616"/>
    </row>
    <row r="176" spans="1:25" s="617" customFormat="1" ht="16.5" hidden="1">
      <c r="A176" s="616"/>
      <c r="B176" s="692"/>
      <c r="C176" s="692"/>
      <c r="D176" s="692"/>
      <c r="E176" s="692"/>
      <c r="F176" s="692"/>
      <c r="G176" s="690" t="s">
        <v>805</v>
      </c>
      <c r="H176" s="692"/>
      <c r="I176" s="691" t="s">
        <v>805</v>
      </c>
      <c r="J176" s="616"/>
    </row>
    <row r="177" spans="1:25" ht="16.5" hidden="1">
      <c r="A177" s="609"/>
      <c r="B177" s="334"/>
      <c r="C177" s="334"/>
      <c r="D177" s="334"/>
      <c r="E177" s="334"/>
      <c r="F177" s="433"/>
      <c r="G177" s="435"/>
      <c r="H177" s="433"/>
      <c r="I177" s="435"/>
      <c r="V177" s="626"/>
    </row>
    <row r="178" spans="1:25" ht="16.5" hidden="1">
      <c r="A178" s="609"/>
      <c r="B178" s="334"/>
      <c r="C178" s="334"/>
      <c r="D178" s="334"/>
      <c r="E178" s="334"/>
      <c r="F178" s="334"/>
      <c r="G178" s="334"/>
      <c r="H178" s="334"/>
      <c r="I178" s="334"/>
      <c r="J178" s="609"/>
    </row>
    <row r="179" spans="1:25" ht="16.5" hidden="1">
      <c r="A179" s="609"/>
      <c r="B179" s="334"/>
      <c r="C179" s="334"/>
      <c r="D179" s="334"/>
      <c r="E179" s="334"/>
      <c r="F179" s="334"/>
      <c r="G179" s="334"/>
      <c r="H179" s="334"/>
      <c r="I179" s="334"/>
      <c r="J179" s="609"/>
    </row>
    <row r="180" spans="1:25" ht="16.5" hidden="1">
      <c r="A180" s="609"/>
      <c r="B180" s="334"/>
      <c r="C180" s="334"/>
      <c r="D180" s="334"/>
      <c r="E180" s="334"/>
      <c r="F180" s="334"/>
      <c r="G180" s="334"/>
      <c r="H180" s="334"/>
      <c r="I180" s="334"/>
      <c r="J180" s="609"/>
    </row>
    <row r="181" spans="1:25" ht="16.5" hidden="1">
      <c r="A181" s="609"/>
      <c r="B181" s="334"/>
      <c r="C181" s="334"/>
      <c r="D181" s="334"/>
      <c r="E181" s="334"/>
      <c r="F181" s="334"/>
      <c r="G181" s="334"/>
      <c r="H181" s="334"/>
      <c r="I181" s="334"/>
      <c r="J181" s="609"/>
    </row>
    <row r="182" spans="1:25" ht="18.75" hidden="1" customHeight="1">
      <c r="A182" s="609"/>
      <c r="B182" s="334"/>
      <c r="C182" s="334"/>
      <c r="D182" s="334"/>
      <c r="E182" s="334"/>
      <c r="F182" s="1186"/>
      <c r="G182" s="1186"/>
      <c r="H182" s="1186"/>
      <c r="I182" s="1186"/>
      <c r="J182" s="1187"/>
      <c r="K182" s="1187"/>
      <c r="L182" s="1187"/>
      <c r="M182" s="1187"/>
      <c r="N182" s="1188"/>
      <c r="O182" s="1188"/>
      <c r="P182" s="1188"/>
      <c r="Q182" s="1188"/>
      <c r="R182" s="1188"/>
      <c r="S182" s="1188"/>
      <c r="T182" s="1188"/>
      <c r="U182" s="1188"/>
      <c r="V182" s="1188"/>
      <c r="W182" s="1188"/>
      <c r="X182" s="1188"/>
      <c r="Y182" s="1188"/>
    </row>
    <row r="183" spans="1:25" ht="15.75" hidden="1" customHeight="1">
      <c r="A183" s="609"/>
      <c r="B183" s="334"/>
      <c r="C183" s="334"/>
      <c r="D183" s="334"/>
      <c r="E183" s="334"/>
      <c r="F183" s="466"/>
      <c r="G183" s="466"/>
      <c r="H183" s="466"/>
      <c r="I183" s="466"/>
      <c r="J183" s="580"/>
      <c r="K183" s="580"/>
      <c r="L183" s="580"/>
      <c r="M183" s="580"/>
      <c r="N183" s="627"/>
      <c r="O183" s="627"/>
      <c r="P183" s="627"/>
      <c r="Q183" s="627"/>
      <c r="R183" s="627"/>
      <c r="S183" s="627"/>
      <c r="T183" s="627"/>
      <c r="U183" s="627"/>
      <c r="V183" s="627"/>
      <c r="W183" s="627"/>
      <c r="X183" s="627"/>
      <c r="Y183" s="627"/>
    </row>
    <row r="184" spans="1:25" ht="15.75" hidden="1" customHeight="1">
      <c r="A184" s="609"/>
      <c r="B184" s="334"/>
      <c r="C184" s="334"/>
      <c r="D184" s="334"/>
      <c r="E184" s="334"/>
      <c r="F184" s="466"/>
      <c r="G184" s="466"/>
      <c r="H184" s="466"/>
      <c r="I184" s="466"/>
      <c r="J184" s="580"/>
      <c r="K184" s="580"/>
      <c r="L184" s="580"/>
      <c r="M184" s="580"/>
      <c r="N184" s="627"/>
      <c r="O184" s="627"/>
      <c r="P184" s="627"/>
      <c r="Q184" s="627"/>
      <c r="R184" s="627"/>
      <c r="S184" s="627"/>
      <c r="T184" s="627"/>
      <c r="U184" s="627"/>
      <c r="V184" s="627"/>
      <c r="W184" s="627"/>
      <c r="X184" s="627"/>
      <c r="Y184" s="627"/>
    </row>
    <row r="185" spans="1:25" ht="15.75" hidden="1" customHeight="1">
      <c r="A185" s="609"/>
      <c r="B185" s="334"/>
      <c r="C185" s="334"/>
      <c r="D185" s="334"/>
      <c r="E185" s="334"/>
      <c r="F185" s="466"/>
      <c r="G185" s="466"/>
      <c r="H185" s="466"/>
      <c r="I185" s="466"/>
      <c r="J185" s="580"/>
      <c r="K185" s="580"/>
      <c r="L185" s="580"/>
      <c r="M185" s="580"/>
      <c r="N185" s="627"/>
      <c r="O185" s="627"/>
      <c r="P185" s="627"/>
      <c r="Q185" s="627"/>
      <c r="R185" s="627"/>
      <c r="S185" s="627"/>
      <c r="T185" s="627"/>
      <c r="U185" s="627"/>
      <c r="V185" s="627"/>
      <c r="W185" s="627"/>
      <c r="X185" s="627"/>
      <c r="Y185" s="627"/>
    </row>
    <row r="186" spans="1:25" ht="15.75" hidden="1" customHeight="1">
      <c r="A186" s="609"/>
      <c r="B186" s="334"/>
      <c r="C186" s="334"/>
      <c r="D186" s="334"/>
      <c r="E186" s="334"/>
      <c r="F186" s="466"/>
      <c r="G186" s="466"/>
      <c r="H186" s="466"/>
      <c r="I186" s="466"/>
      <c r="J186" s="580"/>
      <c r="K186" s="580"/>
      <c r="L186" s="580"/>
      <c r="M186" s="580"/>
      <c r="N186" s="627"/>
      <c r="O186" s="627"/>
      <c r="P186" s="627"/>
      <c r="Q186" s="627"/>
      <c r="R186" s="627"/>
      <c r="S186" s="627"/>
      <c r="T186" s="627"/>
      <c r="U186" s="627"/>
      <c r="V186" s="627"/>
      <c r="W186" s="627"/>
      <c r="X186" s="627"/>
      <c r="Y186" s="627"/>
    </row>
    <row r="187" spans="1:25" ht="15.75" hidden="1" customHeight="1">
      <c r="A187" s="609"/>
      <c r="B187" s="334"/>
      <c r="C187" s="334"/>
      <c r="D187" s="334"/>
      <c r="E187" s="334"/>
      <c r="F187" s="466"/>
      <c r="G187" s="466"/>
      <c r="H187" s="466"/>
      <c r="I187" s="466"/>
      <c r="J187" s="580"/>
      <c r="K187" s="580"/>
      <c r="L187" s="580"/>
      <c r="M187" s="580"/>
      <c r="N187" s="627"/>
      <c r="O187" s="627"/>
      <c r="P187" s="627"/>
      <c r="Q187" s="627"/>
      <c r="R187" s="627"/>
      <c r="S187" s="627"/>
      <c r="T187" s="627"/>
      <c r="U187" s="627"/>
      <c r="V187" s="627"/>
      <c r="W187" s="627"/>
      <c r="X187" s="627"/>
      <c r="Y187" s="627"/>
    </row>
    <row r="188" spans="1:25" ht="15.75" hidden="1" customHeight="1">
      <c r="A188" s="609"/>
      <c r="B188" s="334"/>
      <c r="C188" s="334"/>
      <c r="D188" s="334"/>
      <c r="E188" s="334"/>
      <c r="F188" s="466"/>
      <c r="G188" s="466"/>
      <c r="H188" s="466"/>
      <c r="I188" s="466"/>
      <c r="J188" s="580"/>
      <c r="K188" s="580"/>
      <c r="L188" s="580"/>
      <c r="M188" s="580"/>
      <c r="N188" s="627"/>
      <c r="O188" s="627"/>
      <c r="P188" s="627"/>
      <c r="Q188" s="627"/>
      <c r="R188" s="627"/>
      <c r="S188" s="627"/>
      <c r="T188" s="627"/>
      <c r="U188" s="627"/>
      <c r="V188" s="627"/>
      <c r="W188" s="627"/>
      <c r="X188" s="627"/>
      <c r="Y188" s="627"/>
    </row>
    <row r="189" spans="1:25" ht="15.75" hidden="1" customHeight="1">
      <c r="A189" s="609"/>
      <c r="B189" s="334"/>
      <c r="C189" s="334"/>
      <c r="D189" s="334"/>
      <c r="E189" s="334"/>
      <c r="F189" s="466"/>
      <c r="G189" s="466"/>
      <c r="H189" s="466"/>
      <c r="I189" s="466"/>
      <c r="J189" s="580"/>
      <c r="K189" s="580"/>
      <c r="L189" s="580"/>
      <c r="M189" s="580"/>
      <c r="N189" s="627"/>
      <c r="O189" s="627"/>
      <c r="P189" s="627"/>
      <c r="Q189" s="627"/>
      <c r="R189" s="627"/>
      <c r="S189" s="627"/>
      <c r="T189" s="627"/>
      <c r="U189" s="627"/>
      <c r="V189" s="627"/>
      <c r="W189" s="627"/>
      <c r="X189" s="627"/>
      <c r="Y189" s="627"/>
    </row>
    <row r="190" spans="1:25" ht="15.75" hidden="1" customHeight="1">
      <c r="A190" s="609"/>
      <c r="B190" s="334"/>
      <c r="C190" s="334"/>
      <c r="D190" s="334"/>
      <c r="E190" s="334"/>
      <c r="F190" s="466"/>
      <c r="G190" s="466"/>
      <c r="H190" s="466"/>
      <c r="I190" s="466"/>
      <c r="J190" s="580"/>
      <c r="K190" s="580"/>
      <c r="N190" s="627"/>
      <c r="O190" s="627"/>
      <c r="P190" s="627"/>
      <c r="Q190" s="627"/>
      <c r="R190" s="627"/>
      <c r="S190" s="627"/>
      <c r="T190" s="627"/>
      <c r="U190" s="627"/>
      <c r="V190" s="627"/>
      <c r="W190" s="627"/>
      <c r="X190" s="627"/>
      <c r="Y190" s="627"/>
    </row>
    <row r="191" spans="1:25" ht="15.75" hidden="1" customHeight="1">
      <c r="A191" s="609"/>
      <c r="B191" s="334"/>
      <c r="C191" s="334"/>
      <c r="D191" s="334"/>
      <c r="E191" s="334"/>
      <c r="F191" s="466"/>
      <c r="G191" s="466"/>
      <c r="H191" s="466"/>
      <c r="I191" s="466"/>
      <c r="J191" s="580"/>
      <c r="K191" s="580"/>
      <c r="N191" s="627"/>
      <c r="O191" s="627"/>
      <c r="P191" s="627"/>
      <c r="Q191" s="627"/>
      <c r="R191" s="627"/>
      <c r="S191" s="627"/>
      <c r="T191" s="627"/>
      <c r="U191" s="627"/>
      <c r="V191" s="627"/>
      <c r="W191" s="627"/>
      <c r="X191" s="627"/>
      <c r="Y191" s="627"/>
    </row>
    <row r="192" spans="1:25" ht="15.75" hidden="1" customHeight="1">
      <c r="A192" s="609"/>
      <c r="B192" s="334"/>
      <c r="C192" s="334"/>
      <c r="D192" s="334"/>
      <c r="E192" s="334"/>
      <c r="F192" s="466"/>
      <c r="G192" s="466"/>
      <c r="H192" s="466"/>
      <c r="I192" s="466"/>
      <c r="J192" s="580"/>
      <c r="K192" s="580"/>
      <c r="N192" s="627"/>
      <c r="O192" s="627"/>
      <c r="P192" s="627"/>
      <c r="Q192" s="627"/>
      <c r="R192" s="627"/>
      <c r="S192" s="627"/>
      <c r="T192" s="627"/>
      <c r="U192" s="627"/>
      <c r="V192" s="627"/>
      <c r="W192" s="627"/>
      <c r="X192" s="627"/>
      <c r="Y192" s="627"/>
    </row>
    <row r="193" spans="1:25" ht="15.75" hidden="1" customHeight="1">
      <c r="A193" s="609"/>
      <c r="B193" s="334"/>
      <c r="C193" s="334"/>
      <c r="D193" s="334"/>
      <c r="E193" s="334"/>
      <c r="F193" s="466"/>
      <c r="G193" s="466"/>
      <c r="H193" s="466"/>
      <c r="I193" s="466"/>
      <c r="J193" s="580"/>
      <c r="K193" s="580"/>
      <c r="N193" s="627"/>
      <c r="O193" s="627"/>
      <c r="P193" s="627"/>
      <c r="Q193" s="627"/>
      <c r="R193" s="627"/>
      <c r="S193" s="627"/>
      <c r="T193" s="627"/>
      <c r="U193" s="627"/>
      <c r="V193" s="627"/>
      <c r="W193" s="627"/>
      <c r="X193" s="627"/>
      <c r="Y193" s="627"/>
    </row>
    <row r="194" spans="1:25" ht="15.75" hidden="1" customHeight="1">
      <c r="A194" s="609"/>
      <c r="B194" s="334"/>
      <c r="C194" s="334"/>
      <c r="D194" s="334"/>
      <c r="E194" s="334"/>
      <c r="F194" s="466"/>
      <c r="G194" s="466"/>
      <c r="H194" s="466"/>
      <c r="I194" s="466"/>
      <c r="J194" s="580"/>
      <c r="K194" s="580"/>
      <c r="L194" s="580"/>
      <c r="M194" s="580"/>
      <c r="N194" s="627"/>
      <c r="O194" s="627"/>
      <c r="P194" s="627"/>
      <c r="Q194" s="627"/>
      <c r="R194" s="627"/>
      <c r="S194" s="627"/>
      <c r="T194" s="627"/>
      <c r="U194" s="627"/>
      <c r="V194" s="627"/>
      <c r="W194" s="627"/>
      <c r="X194" s="627"/>
      <c r="Y194" s="627"/>
    </row>
    <row r="195" spans="1:25" ht="15.75" hidden="1" customHeight="1">
      <c r="A195" s="609"/>
      <c r="B195" s="334"/>
      <c r="C195" s="334"/>
      <c r="D195" s="334"/>
      <c r="E195" s="334"/>
      <c r="F195" s="466"/>
      <c r="G195" s="466"/>
      <c r="H195" s="466"/>
      <c r="I195" s="466"/>
      <c r="J195" s="580"/>
      <c r="K195" s="580"/>
      <c r="L195" s="580"/>
      <c r="M195" s="580"/>
      <c r="N195" s="627"/>
      <c r="O195" s="627"/>
      <c r="P195" s="627"/>
      <c r="Q195" s="627"/>
      <c r="R195" s="627"/>
      <c r="S195" s="627"/>
      <c r="T195" s="627"/>
      <c r="U195" s="627"/>
      <c r="V195" s="627"/>
      <c r="W195" s="627"/>
      <c r="X195" s="627"/>
      <c r="Y195" s="627"/>
    </row>
    <row r="196" spans="1:25" ht="16.5" hidden="1">
      <c r="A196" s="390"/>
      <c r="B196" s="334"/>
      <c r="C196" s="334"/>
      <c r="D196" s="334"/>
      <c r="E196" s="334"/>
      <c r="F196" s="334"/>
      <c r="G196" s="334"/>
      <c r="H196" s="334"/>
      <c r="I196" s="334"/>
      <c r="J196" s="390"/>
      <c r="K196" s="382"/>
      <c r="L196" s="382"/>
      <c r="M196" s="382"/>
      <c r="N196" s="382"/>
      <c r="O196" s="382"/>
      <c r="P196" s="382"/>
    </row>
    <row r="197" spans="1:25" ht="15.75" hidden="1" customHeight="1">
      <c r="A197" s="609"/>
      <c r="B197" s="334"/>
      <c r="C197" s="334"/>
      <c r="D197" s="334"/>
      <c r="E197" s="334"/>
      <c r="F197" s="466"/>
      <c r="G197" s="466"/>
      <c r="H197" s="466"/>
      <c r="I197" s="466"/>
      <c r="J197" s="580"/>
      <c r="K197" s="580"/>
      <c r="L197" s="580"/>
      <c r="M197" s="580"/>
      <c r="N197" s="627"/>
      <c r="O197" s="627"/>
      <c r="P197" s="627"/>
      <c r="Q197" s="627"/>
      <c r="R197" s="627"/>
      <c r="S197" s="627"/>
      <c r="T197" s="627"/>
      <c r="U197" s="627"/>
      <c r="V197" s="627"/>
      <c r="W197" s="627"/>
      <c r="X197" s="627"/>
      <c r="Y197" s="627"/>
    </row>
    <row r="198" spans="1:25" ht="16.5" hidden="1">
      <c r="A198" s="390"/>
      <c r="B198" s="334"/>
      <c r="C198" s="334"/>
      <c r="D198" s="334"/>
      <c r="E198" s="334"/>
      <c r="F198" s="334"/>
      <c r="G198" s="334"/>
      <c r="H198" s="334"/>
      <c r="I198" s="334"/>
      <c r="J198" s="390"/>
      <c r="L198" s="382"/>
      <c r="M198" s="382"/>
      <c r="N198" s="382"/>
      <c r="O198" s="382"/>
      <c r="P198" s="382"/>
    </row>
    <row r="199" spans="1:25" ht="15.75" hidden="1" customHeight="1">
      <c r="A199" s="609"/>
      <c r="B199" s="334"/>
      <c r="C199" s="334"/>
      <c r="D199" s="334"/>
      <c r="E199" s="334"/>
      <c r="F199" s="466"/>
      <c r="G199" s="466"/>
      <c r="H199" s="466"/>
      <c r="I199" s="466"/>
      <c r="J199" s="580"/>
      <c r="L199" s="580"/>
      <c r="M199" s="580"/>
      <c r="N199" s="627"/>
      <c r="O199" s="627"/>
      <c r="P199" s="627"/>
      <c r="Q199" s="627"/>
      <c r="R199" s="627"/>
      <c r="S199" s="627"/>
      <c r="T199" s="627"/>
      <c r="U199" s="627"/>
      <c r="V199" s="627"/>
      <c r="W199" s="627"/>
      <c r="X199" s="627"/>
      <c r="Y199" s="627"/>
    </row>
    <row r="200" spans="1:25" ht="16.5" hidden="1">
      <c r="A200" s="390"/>
      <c r="B200" s="334"/>
      <c r="C200" s="334"/>
      <c r="D200" s="334"/>
      <c r="E200" s="334"/>
      <c r="F200" s="334"/>
      <c r="G200" s="334"/>
      <c r="H200" s="334"/>
      <c r="I200" s="334"/>
      <c r="J200" s="390"/>
      <c r="L200" s="382"/>
      <c r="M200" s="382"/>
      <c r="N200" s="382"/>
      <c r="O200" s="382"/>
      <c r="P200" s="382"/>
    </row>
    <row r="201" spans="1:25" ht="15.75" hidden="1" customHeight="1">
      <c r="A201" s="609"/>
      <c r="B201" s="334"/>
      <c r="C201" s="334"/>
      <c r="D201" s="334"/>
      <c r="E201" s="334"/>
      <c r="F201" s="466"/>
      <c r="G201" s="466"/>
      <c r="H201" s="466"/>
      <c r="I201" s="466"/>
      <c r="J201" s="580"/>
      <c r="K201" s="580"/>
      <c r="L201" s="580"/>
      <c r="M201" s="580"/>
      <c r="N201" s="627"/>
      <c r="O201" s="627"/>
      <c r="P201" s="627"/>
      <c r="Q201" s="627"/>
      <c r="R201" s="627"/>
      <c r="S201" s="627"/>
      <c r="T201" s="627"/>
      <c r="U201" s="627"/>
      <c r="V201" s="627"/>
      <c r="W201" s="627"/>
      <c r="X201" s="627"/>
      <c r="Y201" s="627"/>
    </row>
    <row r="202" spans="1:25" ht="16.5" hidden="1">
      <c r="A202" s="390"/>
      <c r="B202" s="334"/>
      <c r="C202" s="334"/>
      <c r="D202" s="334"/>
      <c r="E202" s="334"/>
      <c r="F202" s="334"/>
      <c r="G202" s="334"/>
      <c r="H202" s="334"/>
      <c r="I202" s="334"/>
      <c r="J202" s="390"/>
      <c r="K202" s="382"/>
      <c r="L202" s="382"/>
      <c r="M202" s="382"/>
      <c r="N202" s="382"/>
      <c r="O202" s="382"/>
      <c r="P202" s="382"/>
    </row>
    <row r="203" spans="1:25" ht="15.75" hidden="1" customHeight="1">
      <c r="A203" s="609"/>
      <c r="B203" s="334"/>
      <c r="C203" s="334"/>
      <c r="D203" s="334"/>
      <c r="E203" s="334"/>
      <c r="F203" s="466"/>
      <c r="G203" s="466"/>
      <c r="H203" s="466"/>
      <c r="I203" s="466"/>
      <c r="J203" s="580"/>
      <c r="K203" s="580"/>
      <c r="L203" s="580"/>
      <c r="M203" s="580"/>
      <c r="N203" s="627"/>
      <c r="O203" s="627"/>
      <c r="P203" s="627"/>
      <c r="Q203" s="627"/>
      <c r="R203" s="627"/>
      <c r="S203" s="627"/>
      <c r="T203" s="627"/>
      <c r="U203" s="627"/>
      <c r="V203" s="627"/>
      <c r="W203" s="627"/>
      <c r="X203" s="627"/>
      <c r="Y203" s="627"/>
    </row>
    <row r="204" spans="1:25" ht="16.5" hidden="1">
      <c r="A204" s="390"/>
      <c r="B204" s="334"/>
      <c r="C204" s="334"/>
      <c r="D204" s="334"/>
      <c r="E204" s="334"/>
      <c r="F204" s="334"/>
      <c r="G204" s="334"/>
      <c r="H204" s="334"/>
      <c r="I204" s="334"/>
      <c r="J204" s="390"/>
      <c r="K204" s="382"/>
      <c r="L204" s="382"/>
      <c r="M204" s="382"/>
      <c r="N204" s="382"/>
      <c r="O204" s="382"/>
      <c r="P204" s="382"/>
    </row>
    <row r="205" spans="1:25" ht="16.5" hidden="1">
      <c r="A205" s="390"/>
      <c r="B205" s="334"/>
      <c r="C205" s="334"/>
      <c r="D205" s="334"/>
      <c r="E205" s="334"/>
      <c r="F205" s="334"/>
      <c r="G205" s="334"/>
      <c r="H205" s="334"/>
      <c r="I205" s="334"/>
      <c r="J205" s="390"/>
      <c r="K205" s="382"/>
      <c r="L205" s="382"/>
      <c r="M205" s="382"/>
      <c r="N205" s="382"/>
      <c r="O205" s="382"/>
      <c r="P205" s="382"/>
    </row>
    <row r="206" spans="1:25" ht="16.5" hidden="1">
      <c r="A206" s="390"/>
      <c r="B206" s="334"/>
      <c r="C206" s="334"/>
      <c r="D206" s="334"/>
      <c r="E206" s="334"/>
      <c r="F206" s="334"/>
      <c r="G206" s="334"/>
      <c r="H206" s="334"/>
      <c r="I206" s="334"/>
      <c r="J206" s="390"/>
      <c r="K206" s="382"/>
      <c r="L206" s="382"/>
      <c r="M206" s="382"/>
      <c r="N206" s="382"/>
      <c r="O206" s="382"/>
      <c r="P206" s="382"/>
    </row>
    <row r="207" spans="1:25" ht="16.5" hidden="1">
      <c r="A207" s="390"/>
      <c r="B207" s="334"/>
      <c r="C207" s="334"/>
      <c r="D207" s="334"/>
      <c r="E207" s="334"/>
      <c r="F207" s="334"/>
      <c r="G207" s="334"/>
      <c r="H207" s="334"/>
      <c r="I207" s="334"/>
      <c r="J207" s="390"/>
      <c r="K207" s="382"/>
      <c r="L207" s="382"/>
      <c r="M207" s="382"/>
      <c r="N207" s="382"/>
      <c r="O207" s="382"/>
      <c r="P207" s="382"/>
    </row>
    <row r="208" spans="1:25" ht="16.5" hidden="1">
      <c r="A208" s="390"/>
      <c r="B208" s="334"/>
      <c r="C208" s="334"/>
      <c r="D208" s="334"/>
      <c r="E208" s="334"/>
      <c r="F208" s="334"/>
      <c r="G208" s="334"/>
      <c r="H208" s="334"/>
      <c r="I208" s="334"/>
      <c r="J208" s="390"/>
      <c r="K208" s="382"/>
      <c r="L208" s="382"/>
      <c r="M208" s="382"/>
      <c r="N208" s="382"/>
      <c r="O208" s="382"/>
      <c r="P208" s="382"/>
    </row>
    <row r="209" spans="1:25" ht="16.5" hidden="1">
      <c r="A209" s="390"/>
      <c r="B209" s="334"/>
      <c r="C209" s="334"/>
      <c r="D209" s="334"/>
      <c r="E209" s="334"/>
      <c r="F209" s="334"/>
      <c r="G209" s="334"/>
      <c r="H209" s="334"/>
      <c r="I209" s="334"/>
      <c r="J209" s="390"/>
      <c r="K209" s="382"/>
      <c r="L209" s="382"/>
      <c r="M209" s="382"/>
      <c r="N209" s="382"/>
      <c r="O209" s="382"/>
      <c r="P209" s="382"/>
    </row>
    <row r="210" spans="1:25" ht="16.5">
      <c r="A210" s="390"/>
      <c r="B210" s="334"/>
      <c r="C210" s="334"/>
      <c r="D210" s="334"/>
      <c r="E210" s="334"/>
      <c r="F210" s="334"/>
      <c r="G210" s="334"/>
      <c r="H210" s="334"/>
      <c r="I210" s="334"/>
      <c r="J210" s="390"/>
      <c r="K210" s="382"/>
      <c r="L210" s="382"/>
      <c r="M210" s="382"/>
      <c r="N210" s="382"/>
      <c r="O210" s="382"/>
      <c r="P210" s="382"/>
    </row>
    <row r="211" spans="1:25" ht="15.75" hidden="1">
      <c r="A211" s="390"/>
      <c r="B211" s="693" t="s">
        <v>853</v>
      </c>
      <c r="C211" s="694"/>
      <c r="D211" s="694"/>
      <c r="E211" s="694"/>
      <c r="F211" s="694"/>
      <c r="G211" s="695"/>
      <c r="H211" s="695"/>
      <c r="I211" s="695"/>
      <c r="J211" s="390"/>
      <c r="K211" s="382"/>
      <c r="L211" s="382"/>
      <c r="M211" s="382"/>
      <c r="N211" s="382"/>
      <c r="O211" s="382"/>
      <c r="P211" s="382"/>
    </row>
    <row r="212" spans="1:25" ht="37.5" hidden="1" customHeight="1">
      <c r="A212" s="390"/>
      <c r="B212" s="1016" t="s">
        <v>854</v>
      </c>
      <c r="C212" s="1016"/>
      <c r="D212" s="1016"/>
      <c r="E212" s="1016"/>
      <c r="F212" s="1016"/>
      <c r="G212" s="1016"/>
      <c r="H212" s="1091"/>
      <c r="I212" s="1091"/>
      <c r="J212" s="390"/>
      <c r="K212" s="382"/>
      <c r="L212" s="382"/>
      <c r="M212" s="382"/>
      <c r="N212" s="382"/>
      <c r="O212" s="382"/>
      <c r="P212" s="382"/>
    </row>
    <row r="213" spans="1:25" ht="51.75" hidden="1" customHeight="1">
      <c r="A213" s="414" t="s">
        <v>849</v>
      </c>
      <c r="B213" s="1066" t="s">
        <v>855</v>
      </c>
      <c r="C213" s="1067"/>
      <c r="D213" s="1067"/>
      <c r="E213" s="1067"/>
      <c r="F213" s="1067"/>
      <c r="G213" s="1068"/>
      <c r="H213" s="1091"/>
      <c r="I213" s="1091"/>
      <c r="J213" s="390"/>
      <c r="K213" s="382"/>
      <c r="L213" s="382"/>
      <c r="M213" s="382"/>
      <c r="N213" s="382"/>
      <c r="O213" s="382"/>
      <c r="P213" s="382"/>
    </row>
    <row r="214" spans="1:25" ht="66" hidden="1" customHeight="1">
      <c r="A214" s="390"/>
      <c r="B214" s="1016" t="s">
        <v>856</v>
      </c>
      <c r="C214" s="1016"/>
      <c r="D214" s="1016"/>
      <c r="E214" s="1016"/>
      <c r="F214" s="1016"/>
      <c r="G214" s="1016"/>
      <c r="H214" s="1091"/>
      <c r="I214" s="1091"/>
      <c r="J214" s="390"/>
      <c r="K214" s="382"/>
      <c r="L214" s="382"/>
      <c r="M214" s="382"/>
      <c r="N214" s="382"/>
      <c r="O214" s="382"/>
      <c r="P214" s="382"/>
    </row>
    <row r="215" spans="1:25" ht="16.5" hidden="1">
      <c r="A215" s="390"/>
      <c r="B215" s="696" t="s">
        <v>857</v>
      </c>
      <c r="C215" s="334"/>
      <c r="D215" s="334"/>
      <c r="E215" s="334"/>
      <c r="F215" s="334"/>
      <c r="G215" s="334"/>
      <c r="H215" s="334"/>
      <c r="I215" s="334"/>
      <c r="J215" s="390"/>
      <c r="K215" s="382"/>
      <c r="L215" s="382"/>
      <c r="M215" s="382"/>
      <c r="N215" s="382"/>
      <c r="O215" s="382"/>
      <c r="P215" s="382"/>
    </row>
    <row r="216" spans="1:25" ht="16.5" hidden="1">
      <c r="A216" s="390"/>
      <c r="B216" s="334"/>
      <c r="C216" s="334"/>
      <c r="D216" s="334"/>
      <c r="E216" s="334"/>
      <c r="F216" s="334"/>
      <c r="G216" s="334"/>
      <c r="H216" s="334"/>
      <c r="I216" s="334"/>
      <c r="J216" s="390"/>
      <c r="K216" s="382"/>
      <c r="L216" s="382"/>
      <c r="M216" s="382"/>
      <c r="N216" s="382"/>
      <c r="O216" s="382"/>
      <c r="P216" s="382"/>
    </row>
    <row r="217" spans="1:25" ht="19.5" hidden="1" customHeight="1">
      <c r="A217" s="609"/>
      <c r="B217" s="1182" t="s">
        <v>820</v>
      </c>
      <c r="C217" s="1183"/>
      <c r="D217" s="1183"/>
      <c r="E217" s="1183"/>
      <c r="F217" s="1184">
        <v>0</v>
      </c>
      <c r="G217" s="1185"/>
      <c r="H217" s="1184">
        <v>0</v>
      </c>
      <c r="I217" s="1185"/>
      <c r="J217" s="409"/>
      <c r="K217" s="409"/>
      <c r="L217" s="409"/>
      <c r="M217" s="409"/>
      <c r="N217" s="409"/>
      <c r="O217" s="409"/>
      <c r="P217" s="409"/>
      <c r="Q217" s="409"/>
      <c r="R217" s="409"/>
      <c r="S217" s="409"/>
      <c r="T217" s="409"/>
      <c r="U217" s="409"/>
      <c r="V217" s="409"/>
      <c r="W217" s="409"/>
      <c r="X217" s="409"/>
      <c r="Y217" s="409"/>
    </row>
    <row r="218" spans="1:25" ht="19.5" hidden="1" customHeight="1">
      <c r="A218" s="609"/>
      <c r="B218" s="1178" t="s">
        <v>821</v>
      </c>
      <c r="C218" s="1179"/>
      <c r="D218" s="1179"/>
      <c r="E218" s="1179"/>
      <c r="F218" s="1172" t="e">
        <f>IF(F217=F122,'[5]Names of Bidder'!D10,IF(F217=F123,'[5]Names of Bidder'!D15,'[5]Names of Bidder'!D20))</f>
        <v>#REF!</v>
      </c>
      <c r="G218" s="1173"/>
      <c r="H218" s="1172" t="e">
        <f>IF(H217=F122,'[5]Names of Bidder'!D10,IF(H217=F123,'[5]Names of Bidder'!D15,'[5]Names of Bidder'!D20))</f>
        <v>#REF!</v>
      </c>
      <c r="I218" s="1173"/>
      <c r="J218" s="409"/>
      <c r="M218" s="409"/>
      <c r="N218" s="409"/>
      <c r="O218" s="409"/>
      <c r="P218" s="409"/>
      <c r="Q218" s="409"/>
      <c r="R218" s="409"/>
      <c r="S218" s="409"/>
      <c r="T218" s="409"/>
      <c r="U218" s="409"/>
      <c r="V218" s="409"/>
      <c r="W218" s="409"/>
      <c r="X218" s="409"/>
      <c r="Y218" s="409"/>
    </row>
    <row r="219" spans="1:25" ht="19.5" hidden="1" customHeight="1">
      <c r="A219" s="609"/>
      <c r="B219" s="1180"/>
      <c r="C219" s="1181"/>
      <c r="D219" s="1181"/>
      <c r="E219" s="1181"/>
      <c r="F219" s="1172" t="e">
        <f>IF(F217=F122,'[5]Names of Bidder'!D11,IF(F217=F123,'[5]Names of Bidder'!D16,'[5]Names of Bidder'!D21))</f>
        <v>#REF!</v>
      </c>
      <c r="G219" s="1173"/>
      <c r="H219" s="1172" t="e">
        <f>IF(H217=F122,'[5]Names of Bidder'!D11,IF(H217=F123,'[5]Names of Bidder'!D16,'[5]Names of Bidder'!D21))</f>
        <v>#REF!</v>
      </c>
      <c r="I219" s="1173"/>
      <c r="J219" s="409"/>
      <c r="M219" s="409"/>
      <c r="N219" s="409"/>
      <c r="O219" s="409"/>
      <c r="P219" s="409"/>
      <c r="Q219" s="409"/>
      <c r="R219" s="409"/>
      <c r="S219" s="409"/>
      <c r="T219" s="409"/>
      <c r="U219" s="409"/>
      <c r="V219" s="409"/>
      <c r="W219" s="409"/>
      <c r="X219" s="409"/>
      <c r="Y219" s="409"/>
    </row>
    <row r="220" spans="1:25" ht="19.5" hidden="1" customHeight="1">
      <c r="A220" s="609"/>
      <c r="B220" s="1170"/>
      <c r="C220" s="1171"/>
      <c r="D220" s="1171"/>
      <c r="E220" s="1171"/>
      <c r="F220" s="1172" t="e">
        <f>IF(F217=F122,'[5]Names of Bidder'!D12,IF(F217=F123,'[5]Names of Bidder'!D17,'[5]Names of Bidder'!D22))</f>
        <v>#REF!</v>
      </c>
      <c r="G220" s="1173"/>
      <c r="H220" s="1172" t="e">
        <f>IF(H217=F122,'[5]Names of Bidder'!D12,IF(H217=F123,'[5]Names of Bidder'!D17,'[5]Names of Bidder'!D22))</f>
        <v>#REF!</v>
      </c>
      <c r="I220" s="1173"/>
      <c r="J220" s="409"/>
      <c r="M220" s="409"/>
      <c r="N220" s="409"/>
      <c r="O220" s="409"/>
      <c r="P220" s="409"/>
      <c r="Q220" s="409"/>
      <c r="R220" s="409"/>
      <c r="S220" s="409"/>
      <c r="T220" s="409"/>
      <c r="U220" s="409"/>
      <c r="V220" s="409"/>
      <c r="W220" s="409"/>
      <c r="X220" s="409"/>
      <c r="Y220" s="409"/>
    </row>
    <row r="221" spans="1:25" ht="32.25" hidden="1" customHeight="1">
      <c r="A221" s="609"/>
      <c r="B221" s="1174" t="s">
        <v>822</v>
      </c>
      <c r="C221" s="1175"/>
      <c r="D221" s="1175"/>
      <c r="E221" s="1175"/>
      <c r="F221" s="1176" t="str">
        <f>IF('[5]Names of Bidder'!D6 = "Sole Bidder", "Single Firm ",IF(AND('[5]Names of Bidder'!D6="JV (Joint Venture)",F217=F122),"Lead Partner","Other Partner of a JV"))</f>
        <v xml:space="preserve">Single Firm </v>
      </c>
      <c r="G221" s="1177"/>
      <c r="H221" s="1176" t="str">
        <f>IF('[5]Names of Bidder'!D6 = "Sole Bidder", "Single Firm ",IF(AND('[5]Names of Bidder'!D6="JV (Joint Venture)",H217=F122),"Lead Partner","Other Partner of a JV"))</f>
        <v xml:space="preserve">Single Firm </v>
      </c>
      <c r="I221" s="1177"/>
      <c r="J221" s="409"/>
      <c r="M221" s="409"/>
      <c r="N221" s="409"/>
      <c r="O221" s="409"/>
      <c r="P221" s="409"/>
      <c r="Q221" s="409"/>
      <c r="R221" s="409"/>
      <c r="S221" s="409"/>
      <c r="T221" s="409"/>
      <c r="U221" s="409"/>
      <c r="V221" s="409"/>
      <c r="W221" s="409"/>
      <c r="X221" s="409"/>
      <c r="Y221" s="409"/>
    </row>
    <row r="222" spans="1:25" ht="22.5" hidden="1" customHeight="1">
      <c r="A222" s="407" t="s">
        <v>538</v>
      </c>
      <c r="B222" s="1164" t="s">
        <v>823</v>
      </c>
      <c r="C222" s="1165"/>
      <c r="D222" s="1165"/>
      <c r="E222" s="1165"/>
      <c r="F222" s="1166"/>
      <c r="G222" s="1167"/>
      <c r="H222" s="1166"/>
      <c r="I222" s="1167"/>
      <c r="J222" s="386"/>
      <c r="K222" s="386"/>
      <c r="L222" s="386"/>
      <c r="M222" s="386"/>
      <c r="N222" s="386"/>
      <c r="O222" s="386"/>
      <c r="P222" s="386"/>
      <c r="Q222" s="386"/>
      <c r="R222" s="386"/>
      <c r="S222" s="386"/>
      <c r="T222" s="386"/>
      <c r="U222" s="386"/>
      <c r="V222" s="386"/>
      <c r="W222" s="386"/>
      <c r="X222" s="386"/>
      <c r="Y222" s="386"/>
    </row>
    <row r="223" spans="1:25" ht="11.25" hidden="1" customHeight="1">
      <c r="A223" s="414"/>
      <c r="B223" s="663"/>
      <c r="C223" s="663"/>
      <c r="D223" s="663"/>
      <c r="E223" s="663"/>
      <c r="F223" s="664"/>
      <c r="G223" s="664"/>
      <c r="H223" s="664"/>
      <c r="I223" s="664"/>
      <c r="J223" s="386"/>
      <c r="K223" s="386"/>
      <c r="L223" s="386"/>
      <c r="M223" s="386"/>
      <c r="N223" s="386"/>
      <c r="O223" s="386"/>
      <c r="P223" s="386"/>
      <c r="Q223" s="386"/>
      <c r="R223" s="386"/>
      <c r="S223" s="386"/>
      <c r="T223" s="386"/>
      <c r="U223" s="386"/>
      <c r="V223" s="386"/>
      <c r="W223" s="386"/>
      <c r="X223" s="386"/>
      <c r="Y223" s="386"/>
    </row>
    <row r="224" spans="1:25" ht="33" hidden="1" customHeight="1">
      <c r="A224" s="407" t="s">
        <v>558</v>
      </c>
      <c r="B224" s="1168" t="s">
        <v>824</v>
      </c>
      <c r="C224" s="1169"/>
      <c r="D224" s="1169"/>
      <c r="E224" s="1169"/>
      <c r="F224" s="1166"/>
      <c r="G224" s="1167"/>
      <c r="H224" s="1166"/>
      <c r="I224" s="1167"/>
      <c r="J224" s="386"/>
      <c r="K224" s="386"/>
      <c r="L224" s="386"/>
      <c r="M224" s="386"/>
      <c r="N224" s="386"/>
      <c r="O224" s="386"/>
      <c r="P224" s="386"/>
      <c r="Q224" s="386"/>
      <c r="R224" s="386"/>
      <c r="S224" s="386"/>
      <c r="T224" s="386"/>
      <c r="U224" s="386"/>
      <c r="V224" s="386"/>
      <c r="W224" s="386"/>
      <c r="X224" s="386"/>
      <c r="Y224" s="386"/>
    </row>
    <row r="225" spans="1:25" ht="13.5" hidden="1" customHeight="1">
      <c r="A225" s="414"/>
      <c r="B225" s="664"/>
      <c r="C225" s="664"/>
      <c r="D225" s="664"/>
      <c r="E225" s="664"/>
      <c r="F225" s="664"/>
      <c r="G225" s="664"/>
      <c r="H225" s="664"/>
      <c r="I225" s="664"/>
      <c r="J225" s="386"/>
      <c r="K225" s="386"/>
      <c r="L225" s="386"/>
      <c r="M225" s="386"/>
      <c r="N225" s="386"/>
      <c r="O225" s="386"/>
      <c r="P225" s="386"/>
      <c r="Q225" s="386"/>
      <c r="R225" s="386"/>
      <c r="S225" s="386"/>
      <c r="T225" s="386"/>
      <c r="U225" s="386"/>
      <c r="V225" s="386"/>
      <c r="W225" s="386"/>
      <c r="X225" s="386"/>
      <c r="Y225" s="386"/>
    </row>
    <row r="226" spans="1:25" ht="23.25" hidden="1" customHeight="1">
      <c r="A226" s="1157" t="s">
        <v>559</v>
      </c>
      <c r="B226" s="1158" t="e">
        <f>IF('[5]Names of Bidder'!D82 = "Sole Bidder", "Name and Address of the Employer/Utility for whom the Contract was executed by the firm ", " Name and Address of the Employer/Utility for whom the Contract was executed by the firm/Partner of a JV")</f>
        <v>#REF!</v>
      </c>
      <c r="C226" s="1159"/>
      <c r="D226" s="1159"/>
      <c r="E226" s="1159"/>
      <c r="F226" s="1160"/>
      <c r="G226" s="1161"/>
      <c r="H226" s="1160"/>
      <c r="I226" s="1161"/>
      <c r="J226" s="386"/>
      <c r="K226" s="386"/>
      <c r="L226" s="386"/>
      <c r="M226" s="386"/>
      <c r="N226" s="386"/>
      <c r="O226" s="386"/>
      <c r="P226" s="386"/>
      <c r="Q226" s="386"/>
      <c r="R226" s="386"/>
      <c r="S226" s="386"/>
      <c r="T226" s="386"/>
      <c r="U226" s="386"/>
      <c r="V226" s="386"/>
      <c r="W226" s="386"/>
      <c r="X226" s="386"/>
      <c r="Y226" s="386"/>
    </row>
    <row r="227" spans="1:25" ht="21" hidden="1" customHeight="1">
      <c r="A227" s="1157"/>
      <c r="B227" s="1059"/>
      <c r="C227" s="1060"/>
      <c r="D227" s="1060"/>
      <c r="E227" s="1060"/>
      <c r="F227" s="1162"/>
      <c r="G227" s="1163"/>
      <c r="H227" s="1162"/>
      <c r="I227" s="1163"/>
      <c r="J227" s="386"/>
      <c r="K227" s="386"/>
      <c r="L227" s="386"/>
      <c r="M227" s="386"/>
      <c r="N227" s="386"/>
      <c r="O227" s="386"/>
      <c r="P227" s="386"/>
      <c r="Q227" s="386"/>
      <c r="R227" s="386"/>
      <c r="S227" s="386"/>
      <c r="T227" s="386"/>
      <c r="U227" s="386"/>
      <c r="V227" s="386"/>
      <c r="W227" s="386"/>
      <c r="X227" s="386"/>
      <c r="Y227" s="386"/>
    </row>
    <row r="228" spans="1:25" ht="20.25" hidden="1" customHeight="1">
      <c r="A228" s="1157"/>
      <c r="B228" s="1059"/>
      <c r="C228" s="1060"/>
      <c r="D228" s="1060"/>
      <c r="E228" s="1060"/>
      <c r="F228" s="1162"/>
      <c r="G228" s="1163"/>
      <c r="H228" s="1162"/>
      <c r="I228" s="1163"/>
      <c r="J228" s="386"/>
      <c r="K228" s="386"/>
      <c r="L228" s="386"/>
      <c r="M228" s="386"/>
      <c r="N228" s="386"/>
      <c r="O228" s="386"/>
      <c r="P228" s="386"/>
      <c r="Q228" s="386"/>
      <c r="R228" s="386"/>
      <c r="S228" s="386"/>
      <c r="T228" s="386"/>
      <c r="U228" s="386"/>
      <c r="V228" s="386"/>
      <c r="W228" s="386"/>
      <c r="X228" s="386"/>
      <c r="Y228" s="386"/>
    </row>
    <row r="229" spans="1:25" ht="21" hidden="1" customHeight="1">
      <c r="A229" s="1157"/>
      <c r="B229" s="1059"/>
      <c r="C229" s="1060"/>
      <c r="D229" s="1060"/>
      <c r="E229" s="1060"/>
      <c r="F229" s="1162"/>
      <c r="G229" s="1163"/>
      <c r="H229" s="1162"/>
      <c r="I229" s="1163"/>
      <c r="J229" s="386"/>
      <c r="K229" s="386"/>
      <c r="L229" s="386"/>
      <c r="M229" s="386"/>
      <c r="N229" s="386"/>
      <c r="O229" s="386"/>
      <c r="P229" s="386"/>
      <c r="Q229" s="386"/>
      <c r="R229" s="386"/>
      <c r="S229" s="386"/>
      <c r="T229" s="386"/>
      <c r="U229" s="386"/>
      <c r="V229" s="386"/>
      <c r="W229" s="386"/>
      <c r="X229" s="386"/>
      <c r="Y229" s="386"/>
    </row>
    <row r="230" spans="1:25" ht="24.95" hidden="1" customHeight="1">
      <c r="A230" s="390"/>
      <c r="B230" s="665"/>
      <c r="C230" s="435"/>
      <c r="D230" s="435"/>
      <c r="E230" s="666" t="s">
        <v>825</v>
      </c>
      <c r="F230" s="1153"/>
      <c r="G230" s="1154"/>
      <c r="H230" s="1153"/>
      <c r="I230" s="1154"/>
      <c r="J230" s="386"/>
      <c r="K230" s="386"/>
      <c r="L230" s="386"/>
      <c r="M230" s="386"/>
      <c r="N230" s="386"/>
      <c r="O230" s="386"/>
      <c r="P230" s="386"/>
      <c r="Q230" s="386"/>
      <c r="R230" s="386"/>
      <c r="S230" s="386"/>
      <c r="T230" s="386"/>
      <c r="U230" s="386"/>
      <c r="V230" s="386"/>
      <c r="W230" s="386"/>
      <c r="X230" s="386"/>
      <c r="Y230" s="386"/>
    </row>
    <row r="231" spans="1:25" ht="24.95" hidden="1" customHeight="1">
      <c r="A231" s="390"/>
      <c r="B231" s="665"/>
      <c r="C231" s="435"/>
      <c r="D231" s="435"/>
      <c r="E231" s="666" t="s">
        <v>27</v>
      </c>
      <c r="F231" s="1153"/>
      <c r="G231" s="1154"/>
      <c r="H231" s="1153"/>
      <c r="I231" s="1154"/>
      <c r="J231" s="386"/>
      <c r="K231" s="386"/>
      <c r="L231" s="386"/>
      <c r="M231" s="386"/>
      <c r="N231" s="386"/>
      <c r="O231" s="386"/>
      <c r="P231" s="386"/>
      <c r="Q231" s="386"/>
      <c r="R231" s="386"/>
      <c r="S231" s="386"/>
      <c r="T231" s="386"/>
      <c r="U231" s="386"/>
      <c r="V231" s="386"/>
      <c r="W231" s="386"/>
      <c r="X231" s="386"/>
      <c r="Y231" s="386"/>
    </row>
    <row r="232" spans="1:25" ht="24.95" hidden="1" customHeight="1">
      <c r="A232" s="390"/>
      <c r="B232" s="668"/>
      <c r="C232" s="669"/>
      <c r="D232" s="669"/>
      <c r="E232" s="670" t="s">
        <v>826</v>
      </c>
      <c r="F232" s="1155"/>
      <c r="G232" s="1156"/>
      <c r="H232" s="1155"/>
      <c r="I232" s="1156"/>
      <c r="J232" s="386"/>
      <c r="K232" s="386"/>
      <c r="L232" s="386"/>
      <c r="M232" s="386"/>
      <c r="N232" s="386"/>
      <c r="O232" s="386"/>
      <c r="P232" s="386"/>
      <c r="Q232" s="386"/>
      <c r="R232" s="386"/>
      <c r="S232" s="386"/>
      <c r="T232" s="386"/>
      <c r="U232" s="386"/>
      <c r="V232" s="386"/>
      <c r="W232" s="386"/>
      <c r="X232" s="386"/>
      <c r="Y232" s="386"/>
    </row>
    <row r="233" spans="1:25" ht="12" hidden="1" customHeight="1">
      <c r="A233" s="407"/>
      <c r="B233" s="334"/>
      <c r="C233" s="334"/>
      <c r="D233" s="334"/>
      <c r="E233" s="334"/>
      <c r="F233" s="334"/>
      <c r="G233" s="334"/>
      <c r="H233" s="334"/>
      <c r="I233" s="334"/>
      <c r="J233" s="390"/>
      <c r="K233" s="390"/>
      <c r="L233" s="390"/>
      <c r="M233" s="390"/>
      <c r="N233" s="390"/>
      <c r="O233" s="390"/>
      <c r="P233" s="390"/>
      <c r="Q233" s="390"/>
      <c r="R233" s="390"/>
      <c r="S233" s="390"/>
      <c r="T233" s="390"/>
      <c r="U233" s="390"/>
      <c r="V233" s="390"/>
      <c r="W233" s="390"/>
      <c r="X233" s="390"/>
      <c r="Y233" s="390"/>
    </row>
    <row r="234" spans="1:25" ht="20.100000000000001" hidden="1" customHeight="1">
      <c r="A234" s="1144" t="s">
        <v>827</v>
      </c>
      <c r="B234" s="1149" t="s">
        <v>828</v>
      </c>
      <c r="C234" s="1104"/>
      <c r="D234" s="1104"/>
      <c r="E234" s="1105"/>
      <c r="F234" s="671"/>
      <c r="G234" s="672"/>
      <c r="H234" s="671"/>
      <c r="I234" s="672"/>
      <c r="J234" s="390"/>
      <c r="K234" s="390"/>
      <c r="L234" s="390"/>
      <c r="M234" s="414"/>
      <c r="N234" s="390"/>
      <c r="O234" s="390"/>
      <c r="P234" s="390"/>
      <c r="Q234" s="414"/>
      <c r="R234" s="390"/>
      <c r="S234" s="390"/>
      <c r="T234" s="390"/>
      <c r="U234" s="414"/>
      <c r="V234" s="390"/>
      <c r="W234" s="390"/>
      <c r="X234" s="390"/>
      <c r="Y234" s="414"/>
    </row>
    <row r="235" spans="1:25" ht="18" hidden="1" customHeight="1">
      <c r="A235" s="1144"/>
      <c r="B235" s="1150"/>
      <c r="C235" s="998"/>
      <c r="D235" s="998"/>
      <c r="E235" s="1107"/>
      <c r="F235" s="334"/>
      <c r="G235" s="674"/>
      <c r="H235" s="334"/>
      <c r="I235" s="674"/>
      <c r="J235" s="390"/>
      <c r="K235" s="390"/>
      <c r="L235" s="390"/>
      <c r="M235" s="390"/>
      <c r="N235" s="390"/>
      <c r="O235" s="390"/>
      <c r="P235" s="390"/>
      <c r="Q235" s="390"/>
      <c r="R235" s="390"/>
      <c r="S235" s="390"/>
      <c r="T235" s="390"/>
      <c r="U235" s="390"/>
      <c r="V235" s="390"/>
      <c r="W235" s="390"/>
      <c r="X235" s="390"/>
      <c r="Y235" s="390"/>
    </row>
    <row r="236" spans="1:25" ht="22.5" hidden="1" customHeight="1">
      <c r="A236" s="1144"/>
      <c r="B236" s="1151"/>
      <c r="C236" s="1109"/>
      <c r="D236" s="1109"/>
      <c r="E236" s="1110"/>
      <c r="F236" s="669"/>
      <c r="G236" s="675"/>
      <c r="H236" s="669"/>
      <c r="I236" s="675"/>
      <c r="J236" s="390"/>
      <c r="K236" s="390"/>
      <c r="M236" s="390"/>
      <c r="N236" s="390"/>
      <c r="O236" s="390"/>
      <c r="P236" s="390"/>
      <c r="Q236" s="390"/>
      <c r="R236" s="390"/>
      <c r="S236" s="390"/>
      <c r="T236" s="390"/>
      <c r="U236" s="390"/>
      <c r="V236" s="390"/>
      <c r="W236" s="390"/>
      <c r="X236" s="390"/>
      <c r="Y236" s="390"/>
    </row>
    <row r="237" spans="1:25" ht="22.5" hidden="1" customHeight="1">
      <c r="A237" s="628"/>
      <c r="B237" s="673"/>
      <c r="C237" s="673"/>
      <c r="D237" s="673"/>
      <c r="E237" s="673"/>
      <c r="F237" s="669"/>
      <c r="G237" s="675"/>
      <c r="H237" s="669"/>
      <c r="I237" s="675"/>
      <c r="J237" s="390"/>
      <c r="K237" s="390"/>
      <c r="M237" s="390"/>
      <c r="N237" s="390"/>
      <c r="O237" s="390"/>
      <c r="P237" s="390"/>
      <c r="Q237" s="390"/>
      <c r="R237" s="390"/>
      <c r="S237" s="390"/>
      <c r="T237" s="390"/>
      <c r="U237" s="390"/>
      <c r="V237" s="390"/>
      <c r="W237" s="390"/>
      <c r="X237" s="390"/>
      <c r="Y237" s="390"/>
    </row>
    <row r="238" spans="1:25" ht="22.5" hidden="1" customHeight="1">
      <c r="A238" s="628"/>
      <c r="B238" s="673"/>
      <c r="C238" s="673"/>
      <c r="D238" s="673"/>
      <c r="E238" s="673"/>
      <c r="F238" s="669"/>
      <c r="G238" s="675"/>
      <c r="H238" s="669"/>
      <c r="I238" s="675"/>
      <c r="J238" s="390"/>
      <c r="K238" s="390"/>
      <c r="M238" s="390"/>
      <c r="N238" s="390"/>
      <c r="O238" s="390"/>
      <c r="P238" s="390"/>
      <c r="Q238" s="390"/>
      <c r="R238" s="390"/>
      <c r="S238" s="390"/>
      <c r="T238" s="390"/>
      <c r="U238" s="390"/>
      <c r="V238" s="390"/>
      <c r="W238" s="390"/>
      <c r="X238" s="390"/>
      <c r="Y238" s="390"/>
    </row>
    <row r="239" spans="1:25" ht="22.5" hidden="1" customHeight="1">
      <c r="A239" s="628"/>
      <c r="B239" s="673"/>
      <c r="C239" s="673"/>
      <c r="D239" s="673"/>
      <c r="E239" s="673"/>
      <c r="F239" s="669"/>
      <c r="G239" s="675"/>
      <c r="H239" s="669"/>
      <c r="I239" s="675"/>
      <c r="J239" s="390"/>
      <c r="K239" s="390"/>
      <c r="M239" s="390"/>
      <c r="N239" s="390"/>
      <c r="O239" s="390"/>
      <c r="P239" s="390"/>
      <c r="Q239" s="390"/>
      <c r="R239" s="390"/>
      <c r="S239" s="390"/>
      <c r="T239" s="390"/>
      <c r="U239" s="390"/>
      <c r="V239" s="390"/>
      <c r="W239" s="390"/>
      <c r="X239" s="390"/>
      <c r="Y239" s="390"/>
    </row>
    <row r="240" spans="1:25" ht="22.5" hidden="1" customHeight="1">
      <c r="A240" s="628"/>
      <c r="B240" s="673"/>
      <c r="C240" s="673"/>
      <c r="D240" s="673"/>
      <c r="E240" s="673"/>
      <c r="F240" s="669"/>
      <c r="G240" s="675"/>
      <c r="H240" s="669"/>
      <c r="I240" s="675"/>
      <c r="J240" s="390"/>
      <c r="K240" s="390"/>
      <c r="M240" s="390"/>
      <c r="N240" s="390"/>
      <c r="O240" s="390"/>
      <c r="P240" s="390"/>
      <c r="Q240" s="390"/>
      <c r="R240" s="390"/>
      <c r="S240" s="390"/>
      <c r="T240" s="390"/>
      <c r="U240" s="390"/>
      <c r="V240" s="390"/>
      <c r="W240" s="390"/>
      <c r="X240" s="390"/>
      <c r="Y240" s="390"/>
    </row>
    <row r="241" spans="1:25" ht="22.5" hidden="1" customHeight="1">
      <c r="A241" s="628"/>
      <c r="B241" s="673"/>
      <c r="C241" s="673"/>
      <c r="D241" s="673"/>
      <c r="E241" s="673"/>
      <c r="F241" s="669"/>
      <c r="G241" s="675"/>
      <c r="H241" s="669"/>
      <c r="I241" s="675"/>
      <c r="J241" s="390"/>
      <c r="K241" s="390"/>
      <c r="M241" s="390"/>
      <c r="N241" s="390"/>
      <c r="O241" s="390"/>
      <c r="P241" s="390"/>
      <c r="Q241" s="390"/>
      <c r="R241" s="390"/>
      <c r="S241" s="390"/>
      <c r="T241" s="390"/>
      <c r="U241" s="390"/>
      <c r="V241" s="390"/>
      <c r="W241" s="390"/>
      <c r="X241" s="390"/>
      <c r="Y241" s="390"/>
    </row>
    <row r="242" spans="1:25" ht="16.5" hidden="1">
      <c r="A242" s="390"/>
      <c r="B242" s="334"/>
      <c r="C242" s="334"/>
      <c r="D242" s="334"/>
      <c r="E242" s="334"/>
      <c r="F242" s="334"/>
      <c r="G242" s="334"/>
      <c r="H242" s="334"/>
      <c r="I242" s="334"/>
      <c r="J242" s="390"/>
      <c r="K242" s="390"/>
      <c r="M242" s="390"/>
      <c r="N242" s="390"/>
      <c r="O242" s="390"/>
      <c r="P242" s="390"/>
      <c r="Q242" s="390"/>
      <c r="R242" s="390"/>
      <c r="S242" s="390"/>
      <c r="T242" s="390"/>
      <c r="U242" s="390"/>
      <c r="V242" s="390"/>
      <c r="W242" s="390"/>
      <c r="X242" s="390"/>
      <c r="Y242" s="390"/>
    </row>
    <row r="243" spans="1:25" ht="16.5" hidden="1">
      <c r="A243" s="390"/>
      <c r="B243" s="334"/>
      <c r="C243" s="334"/>
      <c r="D243" s="334"/>
      <c r="E243" s="334"/>
      <c r="F243" s="334"/>
      <c r="G243" s="334"/>
      <c r="H243" s="334"/>
      <c r="I243" s="334"/>
      <c r="J243" s="390"/>
      <c r="K243" s="390"/>
      <c r="M243" s="390"/>
      <c r="N243" s="390"/>
      <c r="O243" s="390"/>
      <c r="P243" s="390"/>
      <c r="Q243" s="390"/>
      <c r="R243" s="390"/>
      <c r="S243" s="390"/>
      <c r="T243" s="390"/>
      <c r="U243" s="390"/>
      <c r="V243" s="390"/>
      <c r="W243" s="390"/>
      <c r="X243" s="390"/>
      <c r="Y243" s="390"/>
    </row>
    <row r="244" spans="1:25" ht="16.5" hidden="1">
      <c r="A244" s="390"/>
      <c r="B244" s="334"/>
      <c r="C244" s="334"/>
      <c r="D244" s="334"/>
      <c r="E244" s="334"/>
      <c r="F244" s="334"/>
      <c r="G244" s="334"/>
      <c r="H244" s="334"/>
      <c r="I244" s="334"/>
      <c r="J244" s="390"/>
      <c r="K244" s="390"/>
      <c r="M244" s="390"/>
      <c r="N244" s="390"/>
      <c r="O244" s="390"/>
      <c r="P244" s="390"/>
      <c r="Q244" s="390"/>
      <c r="R244" s="390"/>
      <c r="S244" s="390"/>
      <c r="T244" s="390"/>
      <c r="U244" s="390"/>
      <c r="V244" s="390"/>
      <c r="W244" s="390"/>
      <c r="X244" s="390"/>
      <c r="Y244" s="390"/>
    </row>
    <row r="245" spans="1:25" ht="16.5" hidden="1">
      <c r="A245" s="390"/>
      <c r="B245" s="334"/>
      <c r="C245" s="334"/>
      <c r="D245" s="334"/>
      <c r="E245" s="334"/>
      <c r="F245" s="334"/>
      <c r="G245" s="334"/>
      <c r="H245" s="334"/>
      <c r="I245" s="334"/>
      <c r="J245" s="390"/>
      <c r="K245" s="390"/>
      <c r="M245" s="390"/>
      <c r="N245" s="390"/>
      <c r="O245" s="390"/>
      <c r="P245" s="390"/>
      <c r="Q245" s="390"/>
      <c r="R245" s="390"/>
      <c r="S245" s="390"/>
      <c r="T245" s="390"/>
      <c r="U245" s="390"/>
      <c r="V245" s="390"/>
      <c r="W245" s="390"/>
      <c r="X245" s="390"/>
      <c r="Y245" s="390"/>
    </row>
    <row r="246" spans="1:25" ht="51.75" hidden="1" customHeight="1">
      <c r="A246" s="1144" t="s">
        <v>829</v>
      </c>
      <c r="B246" s="1152" t="s">
        <v>858</v>
      </c>
      <c r="C246" s="1152"/>
      <c r="D246" s="1152"/>
      <c r="E246" s="1152"/>
      <c r="F246" s="676"/>
      <c r="G246" s="676"/>
      <c r="H246" s="676"/>
      <c r="I246" s="676"/>
      <c r="J246" s="390"/>
      <c r="K246" s="390"/>
      <c r="M246" s="390"/>
      <c r="N246" s="390"/>
      <c r="O246" s="390"/>
      <c r="P246" s="390"/>
      <c r="Q246" s="390"/>
      <c r="R246" s="390"/>
      <c r="S246" s="390"/>
      <c r="T246" s="390"/>
      <c r="U246" s="390"/>
      <c r="V246" s="390"/>
      <c r="W246" s="390"/>
      <c r="X246" s="390"/>
      <c r="Y246" s="390"/>
    </row>
    <row r="247" spans="1:25" ht="24.95" hidden="1" customHeight="1">
      <c r="A247" s="1144"/>
      <c r="B247" s="1143" t="s">
        <v>831</v>
      </c>
      <c r="C247" s="1143"/>
      <c r="D247" s="1143"/>
      <c r="E247" s="1143"/>
      <c r="F247" s="677" t="s">
        <v>832</v>
      </c>
      <c r="G247" s="678"/>
      <c r="H247" s="677" t="s">
        <v>832</v>
      </c>
      <c r="I247" s="678"/>
      <c r="J247" s="315"/>
      <c r="K247" s="315"/>
      <c r="L247" s="315"/>
      <c r="M247" s="315"/>
      <c r="N247" s="315"/>
      <c r="O247" s="315"/>
      <c r="P247" s="315"/>
      <c r="Q247" s="315"/>
      <c r="R247" s="315"/>
      <c r="S247" s="315"/>
      <c r="T247" s="315"/>
      <c r="U247" s="315"/>
      <c r="V247" s="315"/>
      <c r="W247" s="315"/>
      <c r="X247" s="315"/>
      <c r="Y247" s="315"/>
    </row>
    <row r="248" spans="1:25" ht="24.95" hidden="1" customHeight="1">
      <c r="A248" s="1144"/>
      <c r="B248" s="1143" t="s">
        <v>833</v>
      </c>
      <c r="C248" s="1143"/>
      <c r="D248" s="1143"/>
      <c r="E248" s="1143"/>
      <c r="F248" s="677" t="s">
        <v>834</v>
      </c>
      <c r="G248" s="678"/>
      <c r="H248" s="677" t="s">
        <v>834</v>
      </c>
      <c r="I248" s="678"/>
      <c r="J248" s="315"/>
      <c r="K248" s="315"/>
      <c r="L248" s="315"/>
      <c r="M248" s="315"/>
      <c r="N248" s="315"/>
      <c r="O248" s="315"/>
      <c r="P248" s="315"/>
      <c r="Q248" s="315"/>
      <c r="R248" s="315"/>
      <c r="S248" s="315"/>
      <c r="T248" s="315"/>
      <c r="U248" s="315"/>
      <c r="V248" s="315"/>
      <c r="W248" s="315"/>
      <c r="X248" s="315"/>
      <c r="Y248" s="315"/>
    </row>
    <row r="249" spans="1:25" ht="24.95" hidden="1" customHeight="1">
      <c r="A249" s="382"/>
      <c r="B249" s="1143" t="s">
        <v>835</v>
      </c>
      <c r="C249" s="1143"/>
      <c r="D249" s="1143"/>
      <c r="E249" s="1143"/>
      <c r="F249" s="677" t="s">
        <v>836</v>
      </c>
      <c r="G249" s="678"/>
      <c r="H249" s="677" t="s">
        <v>836</v>
      </c>
      <c r="I249" s="678"/>
      <c r="J249" s="315"/>
      <c r="K249" s="315"/>
      <c r="L249" s="315"/>
      <c r="M249" s="315"/>
      <c r="N249" s="315"/>
      <c r="O249" s="315"/>
      <c r="P249" s="315"/>
      <c r="Q249" s="315"/>
      <c r="R249" s="315"/>
      <c r="S249" s="315"/>
      <c r="T249" s="315"/>
      <c r="U249" s="315"/>
      <c r="V249" s="315"/>
      <c r="W249" s="315"/>
      <c r="X249" s="315"/>
      <c r="Y249" s="315"/>
    </row>
    <row r="250" spans="1:25" ht="24.95" hidden="1" customHeight="1">
      <c r="A250" s="382"/>
      <c r="B250" s="1143" t="s">
        <v>837</v>
      </c>
      <c r="C250" s="1143"/>
      <c r="D250" s="1143"/>
      <c r="E250" s="1143"/>
      <c r="F250" s="677" t="s">
        <v>838</v>
      </c>
      <c r="G250" s="678"/>
      <c r="H250" s="677" t="str">
        <f>F250</f>
        <v>(no.)</v>
      </c>
      <c r="I250" s="678"/>
      <c r="J250" s="315"/>
      <c r="K250" s="315"/>
      <c r="L250" s="315"/>
      <c r="M250" s="315"/>
      <c r="N250" s="315"/>
      <c r="O250" s="315"/>
      <c r="P250" s="315"/>
      <c r="Q250" s="315"/>
      <c r="R250" s="315"/>
      <c r="S250" s="315"/>
      <c r="T250" s="315"/>
      <c r="U250" s="315"/>
      <c r="V250" s="315"/>
      <c r="W250" s="315"/>
      <c r="X250" s="315"/>
      <c r="Y250" s="315"/>
    </row>
    <row r="251" spans="1:25" ht="47.25" hidden="1" customHeight="1">
      <c r="A251" s="390"/>
      <c r="B251" s="1143" t="s">
        <v>859</v>
      </c>
      <c r="C251" s="1143"/>
      <c r="D251" s="1143"/>
      <c r="E251" s="1143"/>
      <c r="F251" s="677" t="s">
        <v>840</v>
      </c>
      <c r="G251" s="679"/>
      <c r="H251" s="677" t="s">
        <v>840</v>
      </c>
      <c r="I251" s="679"/>
      <c r="J251" s="315"/>
      <c r="K251" s="315"/>
      <c r="L251" s="390"/>
      <c r="M251" s="390"/>
      <c r="N251" s="315"/>
      <c r="O251" s="315"/>
      <c r="P251" s="390"/>
      <c r="Q251" s="390"/>
      <c r="R251" s="315"/>
      <c r="S251" s="315"/>
      <c r="T251" s="390"/>
      <c r="U251" s="390"/>
      <c r="V251" s="315"/>
      <c r="W251" s="315"/>
      <c r="X251" s="390"/>
      <c r="Y251" s="390"/>
    </row>
    <row r="252" spans="1:25" ht="40.5" hidden="1" customHeight="1">
      <c r="A252" s="390"/>
      <c r="B252" s="1143" t="s">
        <v>841</v>
      </c>
      <c r="C252" s="1143"/>
      <c r="D252" s="1143"/>
      <c r="E252" s="1143"/>
      <c r="F252" s="677" t="s">
        <v>842</v>
      </c>
      <c r="G252" s="680"/>
      <c r="H252" s="677" t="str">
        <f>F252</f>
        <v>(km.)</v>
      </c>
      <c r="I252" s="680"/>
      <c r="J252" s="315"/>
      <c r="K252" s="315"/>
      <c r="L252" s="390"/>
      <c r="M252" s="390"/>
      <c r="N252" s="315"/>
      <c r="O252" s="315"/>
      <c r="P252" s="390"/>
      <c r="Q252" s="390"/>
      <c r="R252" s="315"/>
      <c r="S252" s="315"/>
      <c r="T252" s="390"/>
      <c r="U252" s="390"/>
      <c r="V252" s="315"/>
      <c r="W252" s="315"/>
      <c r="X252" s="390"/>
      <c r="Y252" s="390"/>
    </row>
    <row r="253" spans="1:25" ht="18" hidden="1" customHeight="1">
      <c r="A253" s="390"/>
      <c r="B253" s="681"/>
      <c r="C253" s="681"/>
      <c r="D253" s="681"/>
      <c r="E253" s="681"/>
      <c r="F253" s="307"/>
      <c r="G253" s="682"/>
      <c r="H253" s="307"/>
      <c r="I253" s="682"/>
      <c r="J253" s="315"/>
      <c r="K253" s="315"/>
      <c r="L253" s="390"/>
      <c r="M253" s="390"/>
      <c r="N253" s="315"/>
      <c r="O253" s="315"/>
      <c r="P253" s="390"/>
      <c r="Q253" s="390"/>
      <c r="R253" s="315"/>
      <c r="S253" s="315"/>
      <c r="T253" s="390"/>
      <c r="U253" s="390"/>
      <c r="V253" s="315"/>
      <c r="W253" s="315"/>
      <c r="X253" s="390"/>
      <c r="Y253" s="390"/>
    </row>
    <row r="254" spans="1:25" ht="55.5" hidden="1" customHeight="1">
      <c r="A254" s="1144" t="s">
        <v>843</v>
      </c>
      <c r="B254" s="1145" t="s">
        <v>844</v>
      </c>
      <c r="C254" s="1146"/>
      <c r="D254" s="1146"/>
      <c r="E254" s="1146"/>
      <c r="F254" s="683"/>
      <c r="G254" s="684"/>
      <c r="H254" s="683"/>
      <c r="I254" s="684"/>
      <c r="J254" s="315"/>
      <c r="K254" s="315"/>
      <c r="L254" s="390"/>
      <c r="M254" s="390"/>
      <c r="N254" s="315"/>
      <c r="O254" s="315"/>
      <c r="P254" s="390"/>
      <c r="Q254" s="390"/>
      <c r="R254" s="315"/>
      <c r="S254" s="315"/>
      <c r="T254" s="390"/>
      <c r="U254" s="390"/>
      <c r="V254" s="315"/>
      <c r="W254" s="315"/>
      <c r="X254" s="390"/>
      <c r="Y254" s="390"/>
    </row>
    <row r="255" spans="1:25" ht="24.95" hidden="1" customHeight="1">
      <c r="A255" s="1144"/>
      <c r="B255" s="1147" t="s">
        <v>845</v>
      </c>
      <c r="C255" s="1148"/>
      <c r="D255" s="1148"/>
      <c r="E255" s="1148"/>
      <c r="F255" s="685" t="s">
        <v>846</v>
      </c>
      <c r="G255" s="667"/>
      <c r="H255" s="685" t="s">
        <v>846</v>
      </c>
      <c r="I255" s="667"/>
      <c r="J255" s="315"/>
      <c r="K255" s="315"/>
      <c r="L255" s="315"/>
      <c r="M255" s="315"/>
      <c r="N255" s="315"/>
      <c r="O255" s="315"/>
      <c r="P255" s="315"/>
      <c r="Q255" s="315"/>
      <c r="R255" s="315"/>
      <c r="S255" s="315"/>
      <c r="T255" s="315"/>
      <c r="U255" s="315"/>
      <c r="V255" s="315"/>
      <c r="W255" s="315"/>
      <c r="X255" s="315"/>
      <c r="Y255" s="315"/>
    </row>
    <row r="256" spans="1:25" ht="24.95" hidden="1" customHeight="1">
      <c r="A256" s="1144"/>
      <c r="B256" s="1135" t="s">
        <v>847</v>
      </c>
      <c r="C256" s="1136"/>
      <c r="D256" s="1136"/>
      <c r="E256" s="1136"/>
      <c r="F256" s="685" t="s">
        <v>846</v>
      </c>
      <c r="G256" s="667"/>
      <c r="H256" s="685" t="s">
        <v>846</v>
      </c>
      <c r="I256" s="667"/>
      <c r="J256" s="315"/>
      <c r="K256" s="315"/>
      <c r="L256" s="315"/>
      <c r="M256" s="315"/>
      <c r="N256" s="315"/>
      <c r="O256" s="315"/>
      <c r="P256" s="315"/>
      <c r="Q256" s="315"/>
      <c r="R256" s="315"/>
      <c r="S256" s="315"/>
      <c r="T256" s="315"/>
      <c r="U256" s="315"/>
      <c r="V256" s="315"/>
      <c r="W256" s="315"/>
      <c r="X256" s="315"/>
      <c r="Y256" s="315"/>
    </row>
    <row r="257" spans="1:25" ht="24.95" hidden="1" customHeight="1">
      <c r="A257" s="390"/>
      <c r="B257" s="1135" t="s">
        <v>835</v>
      </c>
      <c r="C257" s="1136"/>
      <c r="D257" s="1136"/>
      <c r="E257" s="1136"/>
      <c r="F257" s="685" t="s">
        <v>836</v>
      </c>
      <c r="G257" s="667"/>
      <c r="H257" s="685" t="s">
        <v>836</v>
      </c>
      <c r="I257" s="667"/>
      <c r="J257" s="315"/>
      <c r="K257" s="315"/>
      <c r="L257" s="315"/>
      <c r="N257" s="315"/>
      <c r="O257" s="315"/>
      <c r="P257" s="315"/>
      <c r="Q257" s="315"/>
      <c r="R257" s="315"/>
      <c r="S257" s="315"/>
      <c r="T257" s="315"/>
      <c r="U257" s="315"/>
      <c r="V257" s="315"/>
      <c r="W257" s="315"/>
      <c r="X257" s="315"/>
      <c r="Y257" s="315"/>
    </row>
    <row r="258" spans="1:25" ht="37.5" hidden="1" customHeight="1">
      <c r="A258" s="390"/>
      <c r="B258" s="1137" t="s">
        <v>839</v>
      </c>
      <c r="C258" s="1138"/>
      <c r="D258" s="1138"/>
      <c r="E258" s="1138"/>
      <c r="F258" s="686" t="s">
        <v>840</v>
      </c>
      <c r="G258" s="687"/>
      <c r="H258" s="686" t="s">
        <v>840</v>
      </c>
      <c r="I258" s="687"/>
      <c r="J258" s="315"/>
      <c r="K258" s="315"/>
      <c r="L258" s="390"/>
      <c r="N258" s="315"/>
      <c r="O258" s="315"/>
      <c r="P258" s="390"/>
      <c r="Q258" s="390"/>
      <c r="R258" s="315"/>
      <c r="S258" s="315"/>
      <c r="T258" s="390"/>
      <c r="U258" s="390"/>
      <c r="V258" s="315"/>
      <c r="W258" s="315"/>
      <c r="X258" s="390"/>
      <c r="Y258" s="390"/>
    </row>
    <row r="259" spans="1:25" ht="16.5" hidden="1">
      <c r="A259" s="390"/>
      <c r="B259" s="334"/>
      <c r="C259" s="334"/>
      <c r="D259" s="334"/>
      <c r="E259" s="334"/>
      <c r="F259" s="334"/>
      <c r="G259" s="334"/>
      <c r="H259" s="334"/>
      <c r="I259" s="334"/>
      <c r="J259" s="390"/>
      <c r="K259" s="390"/>
      <c r="L259" s="390"/>
      <c r="N259" s="390"/>
      <c r="O259" s="390"/>
      <c r="P259" s="390"/>
      <c r="Q259" s="390"/>
      <c r="R259" s="390"/>
      <c r="S259" s="390"/>
      <c r="T259" s="390"/>
      <c r="U259" s="390"/>
      <c r="V259" s="390"/>
      <c r="W259" s="390"/>
      <c r="X259" s="390"/>
      <c r="Y259" s="390"/>
    </row>
    <row r="260" spans="1:25" ht="30.75" hidden="1" customHeight="1">
      <c r="A260" s="628" t="s">
        <v>843</v>
      </c>
      <c r="B260" s="1131" t="s">
        <v>969</v>
      </c>
      <c r="C260" s="1132"/>
      <c r="D260" s="1132"/>
      <c r="E260" s="1132"/>
      <c r="F260" s="1139"/>
      <c r="G260" s="1140"/>
      <c r="H260" s="1139"/>
      <c r="I260" s="1140"/>
      <c r="J260" s="315"/>
      <c r="K260" s="315"/>
      <c r="L260" s="315"/>
      <c r="M260" s="315"/>
      <c r="N260" s="315"/>
      <c r="O260" s="315"/>
      <c r="P260" s="315"/>
      <c r="Q260" s="315"/>
      <c r="R260" s="315"/>
      <c r="S260" s="315"/>
      <c r="T260" s="315"/>
      <c r="U260" s="315"/>
      <c r="V260" s="315"/>
      <c r="W260" s="315"/>
      <c r="X260" s="315"/>
      <c r="Y260" s="315"/>
    </row>
    <row r="261" spans="1:25" ht="41.25" hidden="1" customHeight="1">
      <c r="A261" s="628"/>
      <c r="B261" s="1072" t="s">
        <v>860</v>
      </c>
      <c r="C261" s="1141"/>
      <c r="D261" s="1141"/>
      <c r="E261" s="1142"/>
      <c r="F261" s="1129"/>
      <c r="G261" s="1130"/>
      <c r="H261" s="1129"/>
      <c r="I261" s="1130"/>
      <c r="J261" s="390"/>
      <c r="K261" s="390"/>
      <c r="L261" s="390"/>
      <c r="M261" s="390"/>
      <c r="N261" s="390"/>
      <c r="O261" s="390"/>
      <c r="P261" s="390"/>
      <c r="Q261" s="390"/>
      <c r="R261" s="390"/>
      <c r="S261" s="390"/>
      <c r="T261" s="390"/>
      <c r="U261" s="390"/>
      <c r="V261" s="390"/>
      <c r="W261" s="390"/>
      <c r="X261" s="390"/>
      <c r="Y261" s="390"/>
    </row>
    <row r="262" spans="1:25" ht="9.75" hidden="1" customHeight="1">
      <c r="A262" s="390"/>
      <c r="B262" s="334"/>
      <c r="C262" s="334"/>
      <c r="D262" s="334"/>
      <c r="E262" s="334"/>
      <c r="F262" s="334"/>
      <c r="G262" s="334"/>
      <c r="H262" s="334"/>
      <c r="I262" s="334"/>
      <c r="J262" s="390"/>
      <c r="K262" s="390"/>
      <c r="L262" s="390"/>
      <c r="M262" s="390"/>
      <c r="N262" s="390"/>
      <c r="O262" s="390"/>
      <c r="P262" s="390"/>
      <c r="Q262" s="390"/>
      <c r="R262" s="390"/>
      <c r="S262" s="390"/>
      <c r="T262" s="390"/>
      <c r="U262" s="390"/>
      <c r="V262" s="390"/>
      <c r="W262" s="390"/>
      <c r="X262" s="390"/>
      <c r="Y262" s="390"/>
    </row>
    <row r="263" spans="1:25" ht="24.95" hidden="1" customHeight="1">
      <c r="A263" s="629" t="s">
        <v>851</v>
      </c>
      <c r="B263" s="1127" t="s">
        <v>850</v>
      </c>
      <c r="C263" s="1128"/>
      <c r="D263" s="1128"/>
      <c r="E263" s="1128"/>
      <c r="F263" s="1129"/>
      <c r="G263" s="1130"/>
      <c r="H263" s="1129"/>
      <c r="I263" s="1130"/>
      <c r="J263" s="390"/>
      <c r="K263" s="390"/>
      <c r="L263" s="390"/>
      <c r="M263" s="390"/>
      <c r="N263" s="390"/>
      <c r="O263" s="390"/>
      <c r="P263" s="390"/>
      <c r="Q263" s="390"/>
      <c r="R263" s="390"/>
      <c r="S263" s="390"/>
      <c r="T263" s="390"/>
      <c r="U263" s="390"/>
      <c r="V263" s="390"/>
      <c r="W263" s="390"/>
      <c r="X263" s="390"/>
      <c r="Y263" s="390"/>
    </row>
    <row r="264" spans="1:25" ht="16.5" hidden="1">
      <c r="B264" s="435"/>
      <c r="C264" s="435"/>
      <c r="D264" s="435"/>
      <c r="E264" s="435"/>
      <c r="F264" s="435"/>
      <c r="G264" s="435"/>
      <c r="H264" s="435"/>
      <c r="I264" s="435"/>
    </row>
    <row r="265" spans="1:25" ht="52.5" hidden="1" customHeight="1">
      <c r="A265" s="629" t="s">
        <v>849</v>
      </c>
      <c r="B265" s="1131" t="s">
        <v>861</v>
      </c>
      <c r="C265" s="1132"/>
      <c r="D265" s="1132"/>
      <c r="E265" s="1132"/>
      <c r="F265" s="1133"/>
      <c r="G265" s="1134"/>
      <c r="H265" s="1133"/>
      <c r="I265" s="1134"/>
      <c r="J265" s="390"/>
      <c r="K265" s="390"/>
      <c r="L265" s="390"/>
      <c r="M265" s="390"/>
      <c r="N265" s="390"/>
      <c r="O265" s="390"/>
      <c r="P265" s="390"/>
      <c r="Q265" s="390"/>
      <c r="R265" s="390"/>
      <c r="S265" s="390"/>
      <c r="T265" s="390"/>
      <c r="U265" s="390"/>
      <c r="V265" s="390"/>
      <c r="W265" s="390"/>
      <c r="X265" s="390"/>
      <c r="Y265" s="390"/>
    </row>
    <row r="266" spans="1:25" ht="16.5" hidden="1">
      <c r="A266" s="390"/>
      <c r="B266" s="334"/>
      <c r="C266" s="334"/>
      <c r="D266" s="334"/>
      <c r="E266" s="334"/>
      <c r="F266" s="334"/>
      <c r="G266" s="334"/>
      <c r="H266" s="334"/>
      <c r="I266" s="334"/>
      <c r="J266" s="390"/>
      <c r="K266" s="382"/>
      <c r="L266" s="382"/>
      <c r="M266" s="382"/>
      <c r="N266" s="382"/>
      <c r="O266" s="382"/>
      <c r="P266" s="382"/>
    </row>
    <row r="267" spans="1:25" s="625" customFormat="1" ht="16.5" hidden="1">
      <c r="A267" s="630"/>
      <c r="B267" s="689"/>
      <c r="C267" s="689"/>
      <c r="D267" s="689"/>
      <c r="E267" s="689"/>
      <c r="F267" s="697"/>
      <c r="G267" s="691" t="s">
        <v>809</v>
      </c>
      <c r="H267" s="697"/>
      <c r="I267" s="691" t="s">
        <v>808</v>
      </c>
      <c r="K267" s="474"/>
      <c r="L267" s="474"/>
      <c r="M267" s="474"/>
      <c r="N267" s="474"/>
      <c r="O267" s="474"/>
      <c r="P267" s="474"/>
    </row>
    <row r="268" spans="1:25" s="625" customFormat="1" ht="15.75" hidden="1" customHeight="1">
      <c r="A268" s="624"/>
      <c r="B268" s="689"/>
      <c r="C268" s="689"/>
      <c r="D268" s="689"/>
      <c r="E268" s="689"/>
      <c r="F268" s="691"/>
      <c r="G268" s="691" t="s">
        <v>806</v>
      </c>
      <c r="H268" s="691"/>
      <c r="I268" s="691" t="s">
        <v>805</v>
      </c>
      <c r="K268" s="631"/>
      <c r="L268" s="631"/>
      <c r="M268" s="631"/>
      <c r="N268" s="632"/>
      <c r="O268" s="632"/>
      <c r="P268" s="632"/>
      <c r="Q268" s="632"/>
      <c r="R268" s="632"/>
      <c r="S268" s="632"/>
      <c r="T268" s="632"/>
      <c r="U268" s="632"/>
      <c r="V268" s="632"/>
      <c r="W268" s="632"/>
      <c r="X268" s="632"/>
      <c r="Y268" s="632"/>
    </row>
    <row r="269" spans="1:25" s="625" customFormat="1" ht="16.5" hidden="1">
      <c r="A269" s="630"/>
      <c r="B269" s="689"/>
      <c r="C269" s="689"/>
      <c r="D269" s="689"/>
      <c r="E269" s="689"/>
      <c r="F269" s="691"/>
      <c r="G269" s="691" t="s">
        <v>806</v>
      </c>
      <c r="H269" s="691"/>
      <c r="I269" s="691" t="s">
        <v>805</v>
      </c>
      <c r="K269" s="474"/>
      <c r="L269" s="474"/>
      <c r="M269" s="474"/>
      <c r="N269" s="474"/>
      <c r="O269" s="474"/>
      <c r="P269" s="474"/>
    </row>
    <row r="270" spans="1:25" ht="15.75" hidden="1" customHeight="1">
      <c r="A270" s="609"/>
      <c r="B270" s="334"/>
      <c r="C270" s="334"/>
      <c r="D270" s="334"/>
      <c r="E270" s="334"/>
      <c r="F270" s="433"/>
      <c r="G270" s="435"/>
      <c r="H270" s="433"/>
      <c r="I270" s="435"/>
      <c r="K270" s="580"/>
      <c r="L270" s="580"/>
      <c r="M270" s="580"/>
      <c r="N270" s="627"/>
      <c r="O270" s="627"/>
      <c r="P270" s="627"/>
      <c r="Q270" s="627"/>
      <c r="R270" s="627"/>
      <c r="S270" s="627"/>
      <c r="T270" s="627"/>
      <c r="U270" s="627"/>
      <c r="V270" s="627"/>
      <c r="W270" s="627"/>
      <c r="X270" s="627"/>
      <c r="Y270" s="627"/>
    </row>
    <row r="271" spans="1:25" ht="16.5" hidden="1">
      <c r="A271" s="390"/>
      <c r="B271" s="334"/>
      <c r="C271" s="334"/>
      <c r="D271" s="334"/>
      <c r="E271" s="334"/>
      <c r="F271" s="334"/>
      <c r="G271" s="334"/>
      <c r="H271" s="334"/>
      <c r="I271" s="334"/>
      <c r="J271" s="390"/>
      <c r="K271" s="382"/>
      <c r="L271" s="382"/>
      <c r="M271" s="382"/>
      <c r="N271" s="382"/>
      <c r="O271" s="382"/>
      <c r="P271" s="382"/>
    </row>
    <row r="272" spans="1:25" ht="16.5" hidden="1">
      <c r="A272" s="390"/>
      <c r="B272" s="334"/>
      <c r="C272" s="334"/>
      <c r="D272" s="334"/>
      <c r="E272" s="334"/>
      <c r="F272" s="334"/>
      <c r="G272" s="334"/>
      <c r="H272" s="334"/>
      <c r="I272" s="334"/>
      <c r="J272" s="390"/>
      <c r="K272" s="382"/>
      <c r="L272" s="382"/>
      <c r="M272" s="382"/>
      <c r="N272" s="382"/>
      <c r="O272" s="382"/>
      <c r="P272" s="382"/>
    </row>
    <row r="273" spans="1:25" ht="15.75" hidden="1" customHeight="1">
      <c r="A273" s="609"/>
      <c r="B273" s="334"/>
      <c r="C273" s="334"/>
      <c r="D273" s="334"/>
      <c r="E273" s="334"/>
      <c r="F273" s="466"/>
      <c r="G273" s="466"/>
      <c r="H273" s="466"/>
      <c r="I273" s="466"/>
      <c r="J273" s="580"/>
      <c r="K273" s="580"/>
      <c r="L273" s="580"/>
      <c r="M273" s="580"/>
      <c r="N273" s="627"/>
      <c r="O273" s="627"/>
      <c r="P273" s="627"/>
      <c r="Q273" s="627"/>
      <c r="R273" s="627"/>
      <c r="S273" s="627"/>
      <c r="T273" s="627"/>
      <c r="U273" s="627"/>
      <c r="V273" s="627"/>
      <c r="W273" s="627"/>
      <c r="X273" s="627"/>
      <c r="Y273" s="627"/>
    </row>
    <row r="274" spans="1:25" ht="16.5" hidden="1">
      <c r="A274" s="390"/>
      <c r="B274" s="334"/>
      <c r="C274" s="334"/>
      <c r="D274" s="334"/>
      <c r="E274" s="334"/>
      <c r="F274" s="334"/>
      <c r="G274" s="334"/>
      <c r="H274" s="334"/>
      <c r="I274" s="334"/>
      <c r="J274" s="390"/>
      <c r="K274" s="382"/>
      <c r="L274" s="382"/>
      <c r="M274" s="382"/>
      <c r="N274" s="382"/>
      <c r="O274" s="382"/>
      <c r="P274" s="382"/>
    </row>
    <row r="275" spans="1:25" ht="15.75" hidden="1" customHeight="1">
      <c r="A275" s="609"/>
      <c r="B275" s="334"/>
      <c r="C275" s="334"/>
      <c r="D275" s="334"/>
      <c r="E275" s="334"/>
      <c r="F275" s="466"/>
      <c r="G275" s="466"/>
      <c r="H275" s="466"/>
      <c r="I275" s="466"/>
      <c r="J275" s="580"/>
      <c r="K275" s="580"/>
      <c r="L275" s="580"/>
      <c r="M275" s="580"/>
      <c r="N275" s="627"/>
      <c r="O275" s="627"/>
      <c r="P275" s="627"/>
      <c r="Q275" s="627"/>
      <c r="R275" s="627"/>
      <c r="S275" s="627"/>
      <c r="T275" s="627"/>
      <c r="U275" s="627"/>
      <c r="V275" s="627"/>
      <c r="W275" s="627"/>
      <c r="X275" s="627"/>
      <c r="Y275" s="627"/>
    </row>
    <row r="276" spans="1:25" ht="16.5" hidden="1">
      <c r="A276" s="390"/>
      <c r="B276" s="334"/>
      <c r="C276" s="334"/>
      <c r="D276" s="334"/>
      <c r="E276" s="334"/>
      <c r="F276" s="334"/>
      <c r="G276" s="334"/>
      <c r="H276" s="334"/>
      <c r="I276" s="334"/>
      <c r="J276" s="390"/>
      <c r="K276" s="382"/>
      <c r="L276" s="382"/>
      <c r="M276" s="382"/>
      <c r="N276" s="382"/>
      <c r="O276" s="382"/>
      <c r="P276" s="382"/>
    </row>
    <row r="277" spans="1:25" ht="15.75" hidden="1" customHeight="1">
      <c r="A277" s="609"/>
      <c r="B277" s="334"/>
      <c r="C277" s="334"/>
      <c r="D277" s="334"/>
      <c r="E277" s="334"/>
      <c r="F277" s="466"/>
      <c r="G277" s="466"/>
      <c r="H277" s="466"/>
      <c r="I277" s="466"/>
      <c r="J277" s="580"/>
      <c r="K277" s="580"/>
      <c r="L277" s="580"/>
      <c r="M277" s="580"/>
      <c r="N277" s="627"/>
      <c r="O277" s="627"/>
      <c r="P277" s="627"/>
      <c r="Q277" s="627"/>
      <c r="R277" s="627"/>
      <c r="S277" s="627"/>
      <c r="T277" s="627"/>
      <c r="U277" s="627"/>
      <c r="V277" s="627"/>
      <c r="W277" s="627"/>
      <c r="X277" s="627"/>
      <c r="Y277" s="627"/>
    </row>
    <row r="278" spans="1:25" ht="16.5" hidden="1">
      <c r="A278" s="390"/>
      <c r="B278" s="334"/>
      <c r="C278" s="334"/>
      <c r="D278" s="334"/>
      <c r="E278" s="334"/>
      <c r="F278" s="334"/>
      <c r="G278" s="334"/>
      <c r="H278" s="334"/>
      <c r="I278" s="334"/>
      <c r="J278" s="390"/>
      <c r="K278" s="382"/>
      <c r="L278" s="382"/>
      <c r="M278" s="382"/>
      <c r="N278" s="382"/>
      <c r="O278" s="382"/>
      <c r="P278" s="382"/>
    </row>
    <row r="279" spans="1:25" ht="16.5" hidden="1">
      <c r="A279" s="390"/>
      <c r="B279" s="334"/>
      <c r="C279" s="334"/>
      <c r="D279" s="334"/>
      <c r="E279" s="334"/>
      <c r="F279" s="334"/>
      <c r="G279" s="334"/>
      <c r="H279" s="334"/>
      <c r="I279" s="334"/>
      <c r="J279" s="390"/>
      <c r="K279" s="382"/>
      <c r="L279" s="382"/>
      <c r="M279" s="382"/>
      <c r="N279" s="382"/>
      <c r="O279" s="382"/>
      <c r="P279" s="382"/>
    </row>
    <row r="280" spans="1:25" ht="16.5" hidden="1">
      <c r="A280" s="390"/>
      <c r="B280" s="334"/>
      <c r="C280" s="334"/>
      <c r="D280" s="334"/>
      <c r="E280" s="334"/>
      <c r="F280" s="334"/>
      <c r="G280" s="334"/>
      <c r="H280" s="334"/>
      <c r="I280" s="334"/>
      <c r="J280" s="390"/>
      <c r="K280" s="382"/>
      <c r="L280" s="382"/>
      <c r="M280" s="382"/>
      <c r="N280" s="382"/>
      <c r="O280" s="382"/>
      <c r="P280" s="382"/>
    </row>
    <row r="281" spans="1:25" ht="16.5" hidden="1">
      <c r="A281" s="390"/>
      <c r="B281" s="334"/>
      <c r="C281" s="334"/>
      <c r="D281" s="334"/>
      <c r="E281" s="334"/>
      <c r="F281" s="334"/>
      <c r="G281" s="334"/>
      <c r="H281" s="334"/>
      <c r="I281" s="334"/>
      <c r="J281" s="390"/>
      <c r="K281" s="382"/>
      <c r="L281" s="382"/>
      <c r="M281" s="382"/>
      <c r="N281" s="382"/>
      <c r="O281" s="382"/>
      <c r="P281" s="382"/>
    </row>
    <row r="282" spans="1:25" ht="16.5" hidden="1">
      <c r="A282" s="390"/>
      <c r="B282" s="334"/>
      <c r="C282" s="334"/>
      <c r="D282" s="334"/>
      <c r="E282" s="334"/>
      <c r="F282" s="334"/>
      <c r="G282" s="334"/>
      <c r="H282" s="334"/>
      <c r="I282" s="334"/>
      <c r="J282" s="390"/>
      <c r="K282" s="382"/>
      <c r="L282" s="382"/>
      <c r="M282" s="382"/>
      <c r="N282" s="382"/>
      <c r="O282" s="382"/>
      <c r="P282" s="382"/>
    </row>
    <row r="283" spans="1:25" ht="16.5" hidden="1">
      <c r="A283" s="390"/>
      <c r="B283" s="334"/>
      <c r="C283" s="334"/>
      <c r="D283" s="334"/>
      <c r="E283" s="334"/>
      <c r="F283" s="334"/>
      <c r="G283" s="334"/>
      <c r="H283" s="334"/>
      <c r="I283" s="334"/>
      <c r="J283" s="390"/>
      <c r="K283" s="382"/>
      <c r="L283" s="382"/>
      <c r="M283" s="382"/>
      <c r="N283" s="382"/>
      <c r="O283" s="382"/>
      <c r="P283" s="382"/>
    </row>
    <row r="284" spans="1:25" ht="16.5" hidden="1">
      <c r="A284" s="390"/>
      <c r="B284" s="334"/>
      <c r="C284" s="334"/>
      <c r="D284" s="334"/>
      <c r="E284" s="334"/>
      <c r="F284" s="334"/>
      <c r="G284" s="334"/>
      <c r="H284" s="334"/>
      <c r="I284" s="334"/>
      <c r="J284" s="390"/>
      <c r="K284" s="382"/>
      <c r="L284" s="382"/>
      <c r="M284" s="382"/>
      <c r="N284" s="382"/>
      <c r="O284" s="382"/>
      <c r="P284" s="382"/>
    </row>
    <row r="285" spans="1:25" ht="16.5" hidden="1">
      <c r="A285" s="390"/>
      <c r="B285" s="334"/>
      <c r="C285" s="334"/>
      <c r="D285" s="334"/>
      <c r="E285" s="334"/>
      <c r="F285" s="334"/>
      <c r="G285" s="334"/>
      <c r="H285" s="334"/>
      <c r="I285" s="334"/>
      <c r="J285" s="390"/>
      <c r="K285" s="382"/>
      <c r="L285" s="382"/>
      <c r="M285" s="382"/>
      <c r="N285" s="382"/>
      <c r="O285" s="382"/>
      <c r="P285" s="382"/>
    </row>
    <row r="286" spans="1:25" ht="16.5" hidden="1">
      <c r="A286" s="390"/>
      <c r="B286" s="334"/>
      <c r="C286" s="334"/>
      <c r="D286" s="334"/>
      <c r="E286" s="334"/>
      <c r="F286" s="334"/>
      <c r="G286" s="334"/>
      <c r="H286" s="334"/>
      <c r="I286" s="334"/>
      <c r="J286" s="390"/>
      <c r="K286" s="382"/>
      <c r="L286" s="382"/>
      <c r="M286" s="382"/>
      <c r="N286" s="382"/>
      <c r="O286" s="382"/>
      <c r="P286" s="382"/>
    </row>
    <row r="287" spans="1:25" ht="16.5" hidden="1">
      <c r="A287" s="390"/>
      <c r="B287" s="334"/>
      <c r="C287" s="334"/>
      <c r="D287" s="334"/>
      <c r="E287" s="334"/>
      <c r="F287" s="334"/>
      <c r="G287" s="334"/>
      <c r="H287" s="334"/>
      <c r="I287" s="334"/>
      <c r="J287" s="390"/>
      <c r="K287" s="382"/>
      <c r="L287" s="382"/>
      <c r="M287" s="382"/>
      <c r="N287" s="382"/>
      <c r="O287" s="382"/>
      <c r="P287" s="382"/>
    </row>
    <row r="288" spans="1:25" ht="16.5" hidden="1">
      <c r="A288" s="390"/>
      <c r="B288" s="334"/>
      <c r="C288" s="334"/>
      <c r="D288" s="334"/>
      <c r="E288" s="334"/>
      <c r="F288" s="334"/>
      <c r="G288" s="334"/>
      <c r="H288" s="334"/>
      <c r="I288" s="334"/>
      <c r="J288" s="390"/>
      <c r="K288" s="382"/>
      <c r="L288" s="382"/>
      <c r="M288" s="382"/>
      <c r="N288" s="382"/>
      <c r="O288" s="382"/>
      <c r="P288" s="382"/>
    </row>
    <row r="289" spans="1:25" ht="16.5" hidden="1">
      <c r="A289" s="390"/>
      <c r="B289" s="334"/>
      <c r="C289" s="334"/>
      <c r="D289" s="334"/>
      <c r="E289" s="334"/>
      <c r="F289" s="334"/>
      <c r="G289" s="334"/>
      <c r="H289" s="334"/>
      <c r="I289" s="334"/>
      <c r="J289" s="390"/>
      <c r="K289" s="382"/>
      <c r="L289" s="382"/>
      <c r="M289" s="382"/>
      <c r="N289" s="382"/>
      <c r="O289" s="382"/>
      <c r="P289" s="382"/>
    </row>
    <row r="290" spans="1:25" ht="16.5" hidden="1">
      <c r="A290" s="390"/>
      <c r="B290" s="334"/>
      <c r="C290" s="334"/>
      <c r="D290" s="334"/>
      <c r="E290" s="334"/>
      <c r="F290" s="334"/>
      <c r="G290" s="334"/>
      <c r="H290" s="334"/>
      <c r="I290" s="334"/>
      <c r="J290" s="390"/>
      <c r="K290" s="382"/>
      <c r="L290" s="382"/>
      <c r="M290" s="382"/>
      <c r="N290" s="382"/>
      <c r="O290" s="382"/>
      <c r="P290" s="382"/>
    </row>
    <row r="291" spans="1:25" ht="15.75" hidden="1" customHeight="1">
      <c r="A291" s="609"/>
      <c r="B291" s="334"/>
      <c r="C291" s="334"/>
      <c r="D291" s="334"/>
      <c r="E291" s="334"/>
      <c r="F291" s="466"/>
      <c r="G291" s="466"/>
      <c r="H291" s="466"/>
      <c r="I291" s="466"/>
      <c r="J291" s="580"/>
      <c r="K291" s="580"/>
      <c r="L291" s="580"/>
      <c r="M291" s="580"/>
      <c r="N291" s="627"/>
      <c r="O291" s="627"/>
      <c r="P291" s="627"/>
      <c r="Q291" s="627"/>
      <c r="R291" s="627"/>
      <c r="S291" s="627"/>
      <c r="T291" s="627"/>
      <c r="U291" s="627"/>
      <c r="V291" s="627"/>
      <c r="W291" s="627"/>
      <c r="X291" s="627"/>
      <c r="Y291" s="627"/>
    </row>
    <row r="292" spans="1:25" ht="16.5" hidden="1">
      <c r="A292" s="390"/>
      <c r="B292" s="334"/>
      <c r="C292" s="334"/>
      <c r="D292" s="334"/>
      <c r="E292" s="334"/>
      <c r="F292" s="334"/>
      <c r="G292" s="334"/>
      <c r="H292" s="334"/>
      <c r="I292" s="334"/>
      <c r="J292" s="390"/>
      <c r="K292" s="382"/>
      <c r="L292" s="382"/>
      <c r="M292" s="382"/>
      <c r="N292" s="382"/>
      <c r="O292" s="382"/>
      <c r="P292" s="382"/>
    </row>
    <row r="293" spans="1:25" ht="16.5" hidden="1">
      <c r="A293" s="390"/>
      <c r="B293" s="334"/>
      <c r="C293" s="334"/>
      <c r="D293" s="334"/>
      <c r="E293" s="334"/>
      <c r="F293" s="334"/>
      <c r="G293" s="334"/>
      <c r="H293" s="334"/>
      <c r="I293" s="334"/>
      <c r="J293" s="390"/>
      <c r="K293" s="382"/>
      <c r="L293" s="382"/>
      <c r="M293" s="382"/>
      <c r="N293" s="382"/>
      <c r="O293" s="382"/>
      <c r="P293" s="382"/>
    </row>
    <row r="294" spans="1:25" ht="16.5" hidden="1">
      <c r="A294" s="390"/>
      <c r="B294" s="334"/>
      <c r="C294" s="334"/>
      <c r="D294" s="334"/>
      <c r="E294" s="334"/>
      <c r="F294" s="334"/>
      <c r="G294" s="334"/>
      <c r="H294" s="334"/>
      <c r="I294" s="334"/>
      <c r="J294" s="390"/>
      <c r="K294" s="382"/>
      <c r="L294" s="382"/>
      <c r="M294" s="382"/>
      <c r="N294" s="382"/>
      <c r="O294" s="382"/>
      <c r="P294" s="382"/>
    </row>
    <row r="295" spans="1:25" ht="16.5" hidden="1">
      <c r="A295" s="390"/>
      <c r="B295" s="334"/>
      <c r="C295" s="334"/>
      <c r="D295" s="334"/>
      <c r="E295" s="334"/>
      <c r="F295" s="334"/>
      <c r="G295" s="334"/>
      <c r="H295" s="334"/>
      <c r="I295" s="334"/>
      <c r="J295" s="390"/>
      <c r="K295" s="382"/>
      <c r="L295" s="382"/>
      <c r="M295" s="382"/>
      <c r="N295" s="382"/>
      <c r="O295" s="382"/>
      <c r="P295" s="382"/>
    </row>
    <row r="296" spans="1:25" ht="16.5" hidden="1">
      <c r="A296" s="390"/>
      <c r="B296" s="334"/>
      <c r="C296" s="334"/>
      <c r="D296" s="334"/>
      <c r="E296" s="334"/>
      <c r="F296" s="334"/>
      <c r="G296" s="334"/>
      <c r="H296" s="334"/>
      <c r="I296" s="334"/>
      <c r="J296" s="390"/>
      <c r="K296" s="382"/>
      <c r="L296" s="382"/>
      <c r="M296" s="382"/>
      <c r="N296" s="382"/>
      <c r="O296" s="382"/>
      <c r="P296" s="382"/>
    </row>
    <row r="297" spans="1:25" ht="15.75" hidden="1" customHeight="1">
      <c r="A297" s="609"/>
      <c r="B297" s="334"/>
      <c r="C297" s="334"/>
      <c r="D297" s="334"/>
      <c r="E297" s="334"/>
      <c r="F297" s="466"/>
      <c r="G297" s="466"/>
      <c r="H297" s="466"/>
      <c r="I297" s="466"/>
      <c r="J297" s="580"/>
      <c r="K297" s="580"/>
      <c r="L297" s="580"/>
      <c r="M297" s="580"/>
      <c r="N297" s="627"/>
      <c r="O297" s="627"/>
      <c r="P297" s="627"/>
      <c r="Q297" s="627"/>
      <c r="R297" s="627"/>
      <c r="S297" s="627"/>
      <c r="T297" s="627"/>
      <c r="U297" s="627"/>
      <c r="V297" s="627"/>
      <c r="W297" s="627"/>
      <c r="X297" s="627"/>
      <c r="Y297" s="627"/>
    </row>
    <row r="298" spans="1:25" ht="16.5" hidden="1">
      <c r="A298" s="390"/>
      <c r="B298" s="334"/>
      <c r="C298" s="334"/>
      <c r="D298" s="334"/>
      <c r="E298" s="334"/>
      <c r="F298" s="334"/>
      <c r="G298" s="334"/>
      <c r="H298" s="334"/>
      <c r="I298" s="334"/>
      <c r="J298" s="390"/>
      <c r="L298" s="382"/>
      <c r="M298" s="382"/>
      <c r="N298" s="382"/>
      <c r="O298" s="382"/>
      <c r="P298" s="382"/>
    </row>
    <row r="299" spans="1:25" ht="15.75" hidden="1" customHeight="1">
      <c r="A299" s="609"/>
      <c r="B299" s="334"/>
      <c r="C299" s="334"/>
      <c r="D299" s="334"/>
      <c r="E299" s="334"/>
      <c r="F299" s="466"/>
      <c r="G299" s="466"/>
      <c r="H299" s="466"/>
      <c r="I299" s="466"/>
      <c r="J299" s="580"/>
      <c r="L299" s="580"/>
      <c r="M299" s="580"/>
      <c r="N299" s="627"/>
      <c r="O299" s="627"/>
      <c r="P299" s="627"/>
      <c r="Q299" s="627"/>
      <c r="R299" s="627"/>
      <c r="S299" s="627"/>
      <c r="T299" s="627"/>
      <c r="U299" s="627"/>
      <c r="V299" s="627"/>
      <c r="W299" s="627"/>
      <c r="X299" s="627"/>
      <c r="Y299" s="627"/>
    </row>
    <row r="300" spans="1:25" ht="16.5" hidden="1">
      <c r="A300" s="390"/>
      <c r="B300" s="334"/>
      <c r="C300" s="334"/>
      <c r="D300" s="334"/>
      <c r="E300" s="334"/>
      <c r="F300" s="334"/>
      <c r="G300" s="334"/>
      <c r="H300" s="334"/>
      <c r="I300" s="334"/>
      <c r="J300" s="390"/>
      <c r="L300" s="382"/>
      <c r="M300" s="382"/>
      <c r="N300" s="382"/>
      <c r="O300" s="382"/>
      <c r="P300" s="382"/>
    </row>
    <row r="301" spans="1:25" ht="15.75" hidden="1" customHeight="1">
      <c r="A301" s="609"/>
      <c r="B301" s="334"/>
      <c r="C301" s="334"/>
      <c r="D301" s="334"/>
      <c r="E301" s="334"/>
      <c r="F301" s="466"/>
      <c r="G301" s="466"/>
      <c r="H301" s="466"/>
      <c r="I301" s="466"/>
      <c r="J301" s="580"/>
      <c r="K301" s="580"/>
      <c r="L301" s="580"/>
      <c r="M301" s="580"/>
      <c r="N301" s="627"/>
      <c r="O301" s="627"/>
      <c r="P301" s="627"/>
      <c r="Q301" s="627"/>
      <c r="R301" s="627"/>
      <c r="S301" s="627"/>
      <c r="T301" s="627"/>
      <c r="U301" s="627"/>
      <c r="V301" s="627"/>
      <c r="W301" s="627"/>
      <c r="X301" s="627"/>
      <c r="Y301" s="627"/>
    </row>
    <row r="302" spans="1:25" ht="15.75" hidden="1" customHeight="1">
      <c r="A302" s="609"/>
      <c r="B302" s="334"/>
      <c r="C302" s="334"/>
      <c r="D302" s="334"/>
      <c r="E302" s="334"/>
      <c r="F302" s="466"/>
      <c r="G302" s="466"/>
      <c r="H302" s="466"/>
      <c r="I302" s="466"/>
      <c r="J302" s="580"/>
      <c r="K302" s="580"/>
      <c r="L302" s="580"/>
      <c r="M302" s="580"/>
      <c r="N302" s="627"/>
      <c r="O302" s="627"/>
      <c r="P302" s="627"/>
      <c r="Q302" s="627"/>
      <c r="R302" s="627"/>
      <c r="S302" s="627"/>
      <c r="T302" s="627"/>
      <c r="U302" s="627"/>
      <c r="V302" s="627"/>
      <c r="W302" s="627"/>
      <c r="X302" s="627"/>
      <c r="Y302" s="627"/>
    </row>
    <row r="303" spans="1:25" ht="27.6" hidden="1" customHeight="1">
      <c r="A303" s="390"/>
      <c r="B303" s="334"/>
      <c r="C303" s="334"/>
      <c r="D303" s="334"/>
      <c r="E303" s="334"/>
      <c r="F303" s="334"/>
      <c r="G303" s="334"/>
      <c r="H303" s="334"/>
      <c r="I303" s="334"/>
      <c r="J303" s="390"/>
      <c r="K303" s="382"/>
      <c r="L303" s="382"/>
      <c r="M303" s="382"/>
      <c r="N303" s="382"/>
      <c r="O303" s="382"/>
      <c r="P303" s="382"/>
    </row>
    <row r="304" spans="1:25" ht="16.5" hidden="1">
      <c r="A304" s="430">
        <v>2.2000000000000002</v>
      </c>
      <c r="B304" s="1122" t="s">
        <v>862</v>
      </c>
      <c r="C304" s="1122"/>
      <c r="D304" s="1122"/>
      <c r="E304" s="1122"/>
      <c r="F304" s="1122"/>
      <c r="G304" s="1122"/>
      <c r="H304" s="1122"/>
      <c r="I304" s="1122"/>
      <c r="J304" s="390"/>
      <c r="K304" s="382"/>
      <c r="L304" s="382"/>
      <c r="M304" s="382"/>
      <c r="N304" s="382"/>
      <c r="O304" s="382"/>
      <c r="P304" s="382"/>
    </row>
    <row r="305" spans="1:16" ht="16.5" hidden="1">
      <c r="A305" s="414"/>
      <c r="B305" s="435"/>
      <c r="C305" s="435"/>
      <c r="D305" s="435"/>
      <c r="E305" s="435"/>
      <c r="F305" s="435"/>
      <c r="G305" s="435"/>
      <c r="H305" s="435"/>
      <c r="I305" s="435"/>
      <c r="J305" s="390"/>
      <c r="K305" s="382"/>
      <c r="L305" s="382"/>
      <c r="M305" s="382"/>
      <c r="N305" s="382"/>
      <c r="O305" s="382"/>
      <c r="P305" s="382"/>
    </row>
    <row r="306" spans="1:16" ht="16.5" hidden="1">
      <c r="A306" s="430" t="s">
        <v>863</v>
      </c>
      <c r="B306" s="1123" t="s">
        <v>864</v>
      </c>
      <c r="C306" s="1123"/>
      <c r="D306" s="1123"/>
      <c r="E306" s="1123"/>
      <c r="F306" s="1123"/>
      <c r="G306" s="1123"/>
      <c r="H306" s="1123"/>
      <c r="I306" s="1123"/>
      <c r="J306" s="390"/>
      <c r="K306" s="382"/>
      <c r="L306" s="382"/>
      <c r="M306" s="382"/>
      <c r="N306" s="382"/>
      <c r="O306" s="382"/>
      <c r="P306" s="382"/>
    </row>
    <row r="307" spans="1:16" ht="16.5" hidden="1">
      <c r="B307" s="435"/>
      <c r="C307" s="435"/>
      <c r="D307" s="435"/>
      <c r="E307" s="435"/>
      <c r="F307" s="334"/>
      <c r="G307" s="334"/>
      <c r="H307" s="334"/>
      <c r="I307" s="334"/>
    </row>
    <row r="308" spans="1:16" ht="51.75" hidden="1" customHeight="1">
      <c r="A308" s="407" t="s">
        <v>865</v>
      </c>
      <c r="B308" s="1124" t="s">
        <v>866</v>
      </c>
      <c r="C308" s="1125"/>
      <c r="D308" s="1125"/>
      <c r="E308" s="1125"/>
      <c r="F308" s="1125"/>
      <c r="G308" s="1125"/>
      <c r="H308" s="1125"/>
      <c r="I308" s="1125"/>
      <c r="J308" s="609"/>
    </row>
    <row r="309" spans="1:16" ht="31.5" hidden="1" customHeight="1">
      <c r="A309" s="622" t="s">
        <v>867</v>
      </c>
      <c r="B309" s="1126" t="s">
        <v>868</v>
      </c>
      <c r="C309" s="1126"/>
      <c r="D309" s="1126"/>
      <c r="E309" s="1126"/>
      <c r="F309" s="1126"/>
      <c r="G309" s="1126"/>
      <c r="H309" s="1126"/>
      <c r="I309" s="1126"/>
      <c r="J309" s="609"/>
    </row>
    <row r="310" spans="1:16" ht="9.75" hidden="1" customHeight="1">
      <c r="A310" s="390"/>
      <c r="B310" s="334"/>
      <c r="C310" s="334"/>
      <c r="D310" s="334"/>
      <c r="E310" s="334"/>
      <c r="F310" s="334"/>
      <c r="G310" s="334"/>
      <c r="H310" s="334"/>
      <c r="I310" s="334"/>
      <c r="J310" s="390"/>
      <c r="K310" s="382"/>
      <c r="M310" s="382"/>
      <c r="N310" s="382"/>
      <c r="O310" s="382"/>
      <c r="P310" s="382"/>
    </row>
    <row r="311" spans="1:16" ht="34.5" hidden="1" customHeight="1">
      <c r="A311" s="390"/>
      <c r="B311" s="698" t="s">
        <v>404</v>
      </c>
      <c r="C311" s="1095" t="s">
        <v>869</v>
      </c>
      <c r="D311" s="1096"/>
      <c r="E311" s="1096"/>
      <c r="F311" s="1097"/>
      <c r="G311" s="1098"/>
      <c r="H311" s="1098"/>
      <c r="I311" s="1099"/>
      <c r="J311" s="390"/>
      <c r="K311" s="382"/>
      <c r="M311" s="382"/>
      <c r="N311" s="382"/>
      <c r="O311" s="382"/>
      <c r="P311" s="382"/>
    </row>
    <row r="312" spans="1:16" ht="35.25" hidden="1" customHeight="1">
      <c r="B312" s="698" t="s">
        <v>870</v>
      </c>
      <c r="C312" s="1095" t="s">
        <v>871</v>
      </c>
      <c r="D312" s="1096"/>
      <c r="E312" s="1096"/>
      <c r="F312" s="1097"/>
      <c r="G312" s="1098"/>
      <c r="H312" s="1098"/>
      <c r="I312" s="1099"/>
    </row>
    <row r="313" spans="1:16" ht="35.1" hidden="1" customHeight="1">
      <c r="A313" s="609"/>
      <c r="B313" s="1100" t="s">
        <v>872</v>
      </c>
      <c r="C313" s="1114" t="s">
        <v>970</v>
      </c>
      <c r="D313" s="1115"/>
      <c r="E313" s="1115"/>
      <c r="F313" s="1116"/>
      <c r="G313" s="1120" t="s">
        <v>873</v>
      </c>
      <c r="H313" s="1120"/>
      <c r="I313" s="1121"/>
      <c r="J313" s="609"/>
    </row>
    <row r="314" spans="1:16" ht="35.1" hidden="1" customHeight="1">
      <c r="A314" s="609"/>
      <c r="B314" s="1113"/>
      <c r="C314" s="1117"/>
      <c r="D314" s="1118"/>
      <c r="E314" s="1118"/>
      <c r="F314" s="1119"/>
      <c r="G314" s="1120" t="s">
        <v>874</v>
      </c>
      <c r="H314" s="1120"/>
      <c r="I314" s="1121"/>
      <c r="J314" s="609"/>
    </row>
    <row r="315" spans="1:16" ht="54.75" hidden="1" customHeight="1">
      <c r="A315" s="609"/>
      <c r="B315" s="698" t="s">
        <v>875</v>
      </c>
      <c r="C315" s="1095" t="s">
        <v>971</v>
      </c>
      <c r="D315" s="1096"/>
      <c r="E315" s="1096"/>
      <c r="F315" s="1097"/>
      <c r="G315" s="1111"/>
      <c r="H315" s="1111"/>
      <c r="I315" s="1112"/>
      <c r="J315" s="609"/>
      <c r="N315" s="306" t="s">
        <v>876</v>
      </c>
    </row>
    <row r="316" spans="1:16" ht="24.75" hidden="1" customHeight="1">
      <c r="A316" s="609"/>
      <c r="B316" s="698"/>
      <c r="C316" s="1095" t="s">
        <v>877</v>
      </c>
      <c r="D316" s="1096"/>
      <c r="E316" s="1096"/>
      <c r="F316" s="1097"/>
      <c r="G316" s="1098"/>
      <c r="H316" s="1098"/>
      <c r="I316" s="1099"/>
      <c r="J316" s="609"/>
      <c r="N316" s="306" t="s">
        <v>876</v>
      </c>
    </row>
    <row r="317" spans="1:16" ht="38.25" hidden="1" customHeight="1">
      <c r="A317" s="609"/>
      <c r="B317" s="698"/>
      <c r="C317" s="1095" t="s">
        <v>878</v>
      </c>
      <c r="D317" s="1096"/>
      <c r="E317" s="1096"/>
      <c r="F317" s="1097"/>
      <c r="G317" s="1098"/>
      <c r="H317" s="1098"/>
      <c r="I317" s="1099"/>
      <c r="J317" s="609"/>
      <c r="N317" s="306" t="s">
        <v>876</v>
      </c>
    </row>
    <row r="318" spans="1:16" ht="38.25" hidden="1" customHeight="1">
      <c r="A318" s="609"/>
      <c r="B318" s="698"/>
      <c r="C318" s="1095" t="s">
        <v>879</v>
      </c>
      <c r="D318" s="1096"/>
      <c r="E318" s="1096"/>
      <c r="F318" s="1097"/>
      <c r="G318" s="1098"/>
      <c r="H318" s="1098"/>
      <c r="I318" s="1099"/>
      <c r="J318" s="609"/>
      <c r="N318" s="306" t="s">
        <v>876</v>
      </c>
    </row>
    <row r="319" spans="1:16" ht="38.25" hidden="1" customHeight="1">
      <c r="A319" s="609"/>
      <c r="B319" s="698"/>
      <c r="C319" s="1095" t="s">
        <v>880</v>
      </c>
      <c r="D319" s="1096"/>
      <c r="E319" s="1096"/>
      <c r="F319" s="1097"/>
      <c r="G319" s="1098"/>
      <c r="H319" s="1098"/>
      <c r="I319" s="1099"/>
      <c r="J319" s="609"/>
      <c r="N319" s="306" t="s">
        <v>876</v>
      </c>
    </row>
    <row r="320" spans="1:16" ht="38.25" hidden="1" customHeight="1">
      <c r="A320" s="609"/>
      <c r="B320" s="1100"/>
      <c r="C320" s="1103" t="s">
        <v>881</v>
      </c>
      <c r="D320" s="1104"/>
      <c r="E320" s="1104"/>
      <c r="F320" s="1105"/>
      <c r="G320" s="1098"/>
      <c r="H320" s="1098"/>
      <c r="I320" s="1099"/>
      <c r="J320" s="609"/>
      <c r="N320" s="306" t="s">
        <v>876</v>
      </c>
    </row>
    <row r="321" spans="1:14" ht="38.25" hidden="1" customHeight="1">
      <c r="A321" s="609"/>
      <c r="B321" s="1101"/>
      <c r="C321" s="1106"/>
      <c r="D321" s="998"/>
      <c r="E321" s="998"/>
      <c r="F321" s="1107"/>
      <c r="G321" s="1098"/>
      <c r="H321" s="1098"/>
      <c r="I321" s="1099"/>
      <c r="J321" s="609"/>
      <c r="N321" s="306" t="s">
        <v>876</v>
      </c>
    </row>
    <row r="322" spans="1:14" ht="38.25" hidden="1" customHeight="1">
      <c r="A322" s="609"/>
      <c r="B322" s="1102"/>
      <c r="C322" s="1108"/>
      <c r="D322" s="1109"/>
      <c r="E322" s="1109"/>
      <c r="F322" s="1110"/>
      <c r="G322" s="1098"/>
      <c r="H322" s="1098"/>
      <c r="I322" s="1099"/>
      <c r="J322" s="609"/>
      <c r="N322" s="306" t="s">
        <v>876</v>
      </c>
    </row>
    <row r="323" spans="1:14" ht="54.75" hidden="1" customHeight="1">
      <c r="A323" s="609"/>
      <c r="B323" s="698" t="s">
        <v>882</v>
      </c>
      <c r="C323" s="1095" t="s">
        <v>883</v>
      </c>
      <c r="D323" s="1096"/>
      <c r="E323" s="1096"/>
      <c r="F323" s="1097"/>
      <c r="G323" s="1098"/>
      <c r="H323" s="1098"/>
      <c r="I323" s="1099"/>
      <c r="J323" s="609"/>
      <c r="N323" s="306" t="s">
        <v>876</v>
      </c>
    </row>
    <row r="324" spans="1:14" ht="16.5" hidden="1">
      <c r="A324" s="609"/>
      <c r="B324" s="699"/>
      <c r="C324" s="700"/>
      <c r="D324" s="700"/>
      <c r="E324" s="700"/>
      <c r="F324" s="700"/>
      <c r="G324" s="701"/>
      <c r="H324" s="701"/>
      <c r="I324" s="701"/>
      <c r="J324" s="609"/>
    </row>
    <row r="325" spans="1:14" s="613" customFormat="1" ht="24.75" hidden="1" customHeight="1">
      <c r="A325" s="612"/>
      <c r="B325" s="693" t="s">
        <v>853</v>
      </c>
      <c r="C325" s="694"/>
      <c r="D325" s="694"/>
      <c r="E325" s="694"/>
      <c r="F325" s="694"/>
      <c r="G325" s="695"/>
      <c r="H325" s="695"/>
      <c r="I325" s="695"/>
      <c r="J325" s="612"/>
    </row>
    <row r="326" spans="1:14" ht="36.75" hidden="1" customHeight="1">
      <c r="A326" s="609"/>
      <c r="B326" s="1016" t="s">
        <v>854</v>
      </c>
      <c r="C326" s="1016"/>
      <c r="D326" s="1016"/>
      <c r="E326" s="1016"/>
      <c r="F326" s="1016"/>
      <c r="G326" s="1016"/>
      <c r="H326" s="1091"/>
      <c r="I326" s="1091"/>
      <c r="J326" s="609"/>
    </row>
    <row r="327" spans="1:14" ht="40.15" hidden="1" customHeight="1">
      <c r="A327" s="609"/>
      <c r="B327" s="1016" t="s">
        <v>855</v>
      </c>
      <c r="C327" s="1016"/>
      <c r="D327" s="1016"/>
      <c r="E327" s="1016"/>
      <c r="F327" s="1016"/>
      <c r="G327" s="1016"/>
      <c r="H327" s="1091"/>
      <c r="I327" s="1091"/>
      <c r="J327" s="609"/>
    </row>
    <row r="328" spans="1:14" ht="62.45" hidden="1" customHeight="1">
      <c r="A328" s="609"/>
      <c r="B328" s="1016" t="s">
        <v>856</v>
      </c>
      <c r="C328" s="1016"/>
      <c r="D328" s="1016"/>
      <c r="E328" s="1016"/>
      <c r="F328" s="1016"/>
      <c r="G328" s="1016"/>
      <c r="H328" s="1091"/>
      <c r="I328" s="1091"/>
      <c r="J328" s="609"/>
    </row>
    <row r="329" spans="1:14" ht="16.5">
      <c r="A329" s="609"/>
      <c r="B329" s="699"/>
      <c r="C329" s="700"/>
      <c r="D329" s="700"/>
      <c r="E329" s="700"/>
      <c r="F329" s="700"/>
      <c r="G329" s="701"/>
      <c r="H329" s="701"/>
      <c r="I329" s="701"/>
      <c r="J329" s="609"/>
    </row>
    <row r="330" spans="1:14" ht="20.25" customHeight="1">
      <c r="A330" s="633" t="s">
        <v>884</v>
      </c>
      <c r="B330" s="1092" t="s">
        <v>885</v>
      </c>
      <c r="C330" s="1092"/>
      <c r="D330" s="1092"/>
      <c r="E330" s="1092"/>
      <c r="F330" s="1092"/>
      <c r="G330" s="1092"/>
      <c r="H330" s="1092"/>
      <c r="I330" s="1092"/>
      <c r="J330" s="609"/>
    </row>
    <row r="331" spans="1:14" ht="20.25" customHeight="1">
      <c r="A331" s="390">
        <v>3.1</v>
      </c>
      <c r="B331" s="1004" t="s">
        <v>864</v>
      </c>
      <c r="C331" s="1004"/>
      <c r="D331" s="1004"/>
      <c r="E331" s="1004"/>
      <c r="F331" s="1004"/>
      <c r="G331" s="1004"/>
      <c r="H331" s="1004"/>
      <c r="I331" s="1004"/>
      <c r="J331" s="609"/>
    </row>
    <row r="332" spans="1:14" ht="6.75" customHeight="1">
      <c r="A332" s="609"/>
      <c r="B332" s="466"/>
      <c r="C332" s="466"/>
      <c r="D332" s="466"/>
      <c r="E332" s="466"/>
      <c r="F332" s="466"/>
      <c r="G332" s="466"/>
      <c r="H332" s="466"/>
      <c r="I332" s="334"/>
      <c r="J332" s="609"/>
    </row>
    <row r="333" spans="1:14" ht="409.5" customHeight="1">
      <c r="B333" s="1093" t="s">
        <v>975</v>
      </c>
      <c r="C333" s="1094"/>
      <c r="D333" s="1094"/>
      <c r="E333" s="1094"/>
      <c r="F333" s="1094"/>
      <c r="G333" s="1094"/>
      <c r="H333" s="1094"/>
      <c r="I333" s="1094"/>
      <c r="J333" s="609"/>
    </row>
    <row r="334" spans="1:14" ht="15.75">
      <c r="A334" s="407"/>
      <c r="B334" s="1093"/>
      <c r="C334" s="1094"/>
      <c r="D334" s="1094"/>
      <c r="E334" s="1094"/>
      <c r="F334" s="1094"/>
      <c r="G334" s="1094"/>
      <c r="H334" s="1094"/>
      <c r="I334" s="1094"/>
      <c r="J334" s="609"/>
    </row>
    <row r="335" spans="1:14" ht="15.75" hidden="1">
      <c r="A335" s="390"/>
      <c r="B335" s="704"/>
      <c r="C335" s="704"/>
      <c r="D335" s="704"/>
      <c r="E335" s="704"/>
      <c r="F335" s="704"/>
      <c r="G335" s="704"/>
      <c r="H335" s="704"/>
      <c r="I335" s="704"/>
      <c r="J335" s="609"/>
    </row>
    <row r="336" spans="1:14" ht="15.75" hidden="1">
      <c r="A336" s="407"/>
      <c r="B336" s="1087"/>
      <c r="C336" s="1087"/>
      <c r="D336" s="1087"/>
      <c r="E336" s="1087"/>
      <c r="F336" s="1087"/>
      <c r="G336" s="1087"/>
      <c r="H336" s="1087"/>
      <c r="I336" s="1087"/>
      <c r="J336" s="609"/>
    </row>
    <row r="337" spans="1:10" ht="143.44999999999999" hidden="1" customHeight="1">
      <c r="A337" s="609"/>
      <c r="B337" s="1088"/>
      <c r="C337" s="1089"/>
      <c r="D337" s="1089"/>
      <c r="E337" s="1089"/>
      <c r="F337" s="1089"/>
      <c r="G337" s="1089"/>
      <c r="H337" s="1089"/>
      <c r="I337" s="1089"/>
      <c r="J337" s="609"/>
    </row>
    <row r="338" spans="1:10" ht="57" hidden="1" customHeight="1">
      <c r="A338" s="609"/>
      <c r="B338" s="1090"/>
      <c r="C338" s="1090"/>
      <c r="D338" s="1090"/>
      <c r="E338" s="1090"/>
      <c r="F338" s="1090"/>
      <c r="G338" s="1090"/>
      <c r="H338" s="1090"/>
      <c r="I338" s="1090"/>
      <c r="J338" s="609"/>
    </row>
    <row r="339" spans="1:10" ht="13.5" customHeight="1">
      <c r="A339" s="609"/>
      <c r="B339" s="334"/>
      <c r="C339" s="334"/>
      <c r="D339" s="334"/>
      <c r="E339" s="334"/>
      <c r="F339" s="334"/>
      <c r="G339" s="334"/>
      <c r="H339" s="334"/>
      <c r="I339" s="334"/>
      <c r="J339" s="609"/>
    </row>
    <row r="340" spans="1:10" ht="54.75" customHeight="1">
      <c r="A340" s="407">
        <v>3.2</v>
      </c>
      <c r="B340" s="975" t="s">
        <v>972</v>
      </c>
      <c r="C340" s="975"/>
      <c r="D340" s="975"/>
      <c r="E340" s="975"/>
      <c r="F340" s="975"/>
      <c r="G340" s="975"/>
      <c r="H340" s="975"/>
      <c r="I340" s="975"/>
      <c r="J340" s="609"/>
    </row>
    <row r="341" spans="1:10" ht="57" customHeight="1">
      <c r="A341" s="439" t="s">
        <v>399</v>
      </c>
      <c r="B341" s="1084" t="s">
        <v>886</v>
      </c>
      <c r="C341" s="1084"/>
      <c r="D341" s="1084"/>
      <c r="E341" s="1084"/>
      <c r="F341" s="1084"/>
      <c r="G341" s="1084"/>
      <c r="H341" s="1085"/>
      <c r="I341" s="1085"/>
      <c r="J341" s="609"/>
    </row>
    <row r="342" spans="1:10" ht="54.75" customHeight="1">
      <c r="A342" s="439" t="s">
        <v>401</v>
      </c>
      <c r="B342" s="1084" t="s">
        <v>887</v>
      </c>
      <c r="C342" s="1084"/>
      <c r="D342" s="1084"/>
      <c r="E342" s="1084"/>
      <c r="F342" s="1084"/>
      <c r="G342" s="1084"/>
      <c r="H342" s="1085"/>
      <c r="I342" s="1085"/>
      <c r="J342" s="609"/>
    </row>
    <row r="343" spans="1:10" ht="16.5">
      <c r="A343" s="407"/>
      <c r="B343" s="1086"/>
      <c r="C343" s="1086"/>
      <c r="D343" s="1086"/>
      <c r="E343" s="1086"/>
      <c r="F343" s="1086"/>
      <c r="G343" s="1086"/>
      <c r="H343" s="1086"/>
      <c r="I343" s="1086"/>
      <c r="J343" s="609"/>
    </row>
    <row r="344" spans="1:10" ht="15.75" customHeight="1">
      <c r="A344" s="444"/>
      <c r="B344" s="999"/>
      <c r="C344" s="999"/>
      <c r="D344" s="999" t="str">
        <f>IF('[5]Names of Bidder'!D6 = "Sole Bidder", "For individual  firm  ", " For a joint venture of firms")</f>
        <v xml:space="preserve">For individual  firm  </v>
      </c>
      <c r="E344" s="999"/>
      <c r="F344" s="999"/>
      <c r="G344" s="999"/>
      <c r="H344" s="999"/>
      <c r="I344" s="999"/>
      <c r="J344" s="609"/>
    </row>
    <row r="345" spans="1:10" ht="15.75" hidden="1" customHeight="1">
      <c r="A345" s="614"/>
      <c r="B345" s="466"/>
      <c r="C345" s="705"/>
      <c r="D345" s="989" t="s">
        <v>888</v>
      </c>
      <c r="E345" s="990"/>
      <c r="F345" s="996" t="s">
        <v>889</v>
      </c>
      <c r="G345" s="990"/>
      <c r="H345" s="996" t="s">
        <v>890</v>
      </c>
      <c r="I345" s="990"/>
    </row>
    <row r="346" spans="1:10" ht="15.75" customHeight="1">
      <c r="A346" s="396"/>
      <c r="B346" s="1016" t="s">
        <v>891</v>
      </c>
      <c r="C346" s="1016"/>
      <c r="D346" s="1053" t="str">
        <f>'[5]Attach 3(JV)'!B9</f>
        <v/>
      </c>
      <c r="E346" s="1054"/>
      <c r="F346" s="1053" t="str">
        <f>'[5]Attach 3(JV)'!B17</f>
        <v/>
      </c>
      <c r="G346" s="1054"/>
      <c r="H346" s="1053" t="str">
        <f>'[5]Attach 3(JV)'!E17</f>
        <v/>
      </c>
      <c r="I346" s="1054"/>
      <c r="J346" s="609"/>
    </row>
    <row r="347" spans="1:10" ht="36.75" customHeight="1">
      <c r="A347" s="634" t="s">
        <v>402</v>
      </c>
      <c r="B347" s="1082" t="s">
        <v>892</v>
      </c>
      <c r="C347" s="1083"/>
      <c r="D347" s="1074" t="s">
        <v>893</v>
      </c>
      <c r="E347" s="1075"/>
      <c r="F347" s="996" t="s">
        <v>893</v>
      </c>
      <c r="G347" s="990"/>
      <c r="H347" s="996" t="s">
        <v>893</v>
      </c>
      <c r="I347" s="990"/>
      <c r="J347" s="609"/>
    </row>
    <row r="348" spans="1:10" ht="16.5">
      <c r="A348" s="635" t="s">
        <v>894</v>
      </c>
      <c r="B348" s="993" t="s">
        <v>895</v>
      </c>
      <c r="C348" s="993"/>
      <c r="D348" s="1063"/>
      <c r="E348" s="1064"/>
      <c r="F348" s="1063"/>
      <c r="G348" s="1064"/>
      <c r="H348" s="1063"/>
      <c r="I348" s="1064"/>
      <c r="J348" s="609"/>
    </row>
    <row r="349" spans="1:10" ht="16.5">
      <c r="A349" s="635"/>
      <c r="B349" s="1066" t="s">
        <v>896</v>
      </c>
      <c r="C349" s="1067"/>
      <c r="D349" s="1067"/>
      <c r="E349" s="1068"/>
      <c r="F349" s="706" t="s">
        <v>565</v>
      </c>
      <c r="G349" s="688"/>
      <c r="H349" s="688"/>
      <c r="I349" s="707"/>
      <c r="J349" s="609"/>
    </row>
    <row r="350" spans="1:10" ht="16.5">
      <c r="A350" s="636">
        <f>IF(F349="Yes", 1,0)</f>
        <v>1</v>
      </c>
      <c r="B350" s="660" t="s">
        <v>686</v>
      </c>
      <c r="C350" s="660"/>
      <c r="D350" s="1069"/>
      <c r="E350" s="1070"/>
      <c r="F350" s="1069"/>
      <c r="G350" s="1070"/>
      <c r="H350" s="1069"/>
      <c r="I350" s="1070"/>
      <c r="J350" s="609"/>
    </row>
    <row r="351" spans="1:10" ht="16.5">
      <c r="A351" s="637">
        <f>A350+1</f>
        <v>2</v>
      </c>
      <c r="B351" s="660" t="s">
        <v>683</v>
      </c>
      <c r="C351" s="660"/>
      <c r="D351" s="1011"/>
      <c r="E351" s="1012"/>
      <c r="F351" s="1011"/>
      <c r="G351" s="1012"/>
      <c r="H351" s="1011"/>
      <c r="I351" s="1012"/>
      <c r="J351" s="609"/>
    </row>
    <row r="352" spans="1:10" ht="16.5">
      <c r="A352" s="637">
        <f>A351+1</f>
        <v>3</v>
      </c>
      <c r="B352" s="660" t="s">
        <v>639</v>
      </c>
      <c r="C352" s="660"/>
      <c r="D352" s="1011"/>
      <c r="E352" s="1012"/>
      <c r="F352" s="1011"/>
      <c r="G352" s="1012"/>
      <c r="H352" s="1011"/>
      <c r="I352" s="1012"/>
      <c r="J352" s="609"/>
    </row>
    <row r="353" spans="1:10" ht="16.5">
      <c r="A353" s="637">
        <f>A352+1</f>
        <v>4</v>
      </c>
      <c r="B353" s="660" t="s">
        <v>638</v>
      </c>
      <c r="C353" s="660"/>
      <c r="D353" s="1011"/>
      <c r="E353" s="1012"/>
      <c r="F353" s="1011"/>
      <c r="G353" s="1012"/>
      <c r="H353" s="1011"/>
      <c r="I353" s="1012"/>
      <c r="J353" s="609"/>
    </row>
    <row r="354" spans="1:10" ht="16.5">
      <c r="A354" s="637">
        <v>5</v>
      </c>
      <c r="B354" s="660" t="s">
        <v>690</v>
      </c>
      <c r="C354" s="708"/>
      <c r="D354" s="1011"/>
      <c r="E354" s="1012"/>
      <c r="F354" s="1011"/>
      <c r="G354" s="1012"/>
      <c r="H354" s="1011"/>
      <c r="I354" s="1012"/>
      <c r="J354" s="609"/>
    </row>
    <row r="355" spans="1:10" ht="16.5">
      <c r="A355" s="637">
        <v>6</v>
      </c>
      <c r="B355" s="660" t="s">
        <v>897</v>
      </c>
      <c r="C355" s="708"/>
      <c r="D355" s="1011"/>
      <c r="E355" s="1012"/>
      <c r="F355" s="1011"/>
      <c r="G355" s="1012"/>
      <c r="H355" s="1011"/>
      <c r="I355" s="1012"/>
      <c r="J355" s="609"/>
    </row>
    <row r="356" spans="1:10" ht="16.5" hidden="1" customHeight="1">
      <c r="A356" s="635">
        <f>A355+1</f>
        <v>7</v>
      </c>
      <c r="B356" s="708" t="s">
        <v>898</v>
      </c>
      <c r="C356" s="708"/>
      <c r="D356" s="1011"/>
      <c r="E356" s="1012"/>
      <c r="F356" s="1011"/>
      <c r="G356" s="1012"/>
      <c r="H356" s="1011"/>
      <c r="I356" s="1012"/>
      <c r="J356" s="609"/>
    </row>
    <row r="357" spans="1:10" ht="33" customHeight="1">
      <c r="A357" s="407"/>
      <c r="B357" s="1055" t="s">
        <v>899</v>
      </c>
      <c r="C357" s="1056"/>
      <c r="D357" s="1080"/>
      <c r="E357" s="1081"/>
      <c r="F357" s="1080"/>
      <c r="G357" s="1081"/>
      <c r="H357" s="1080"/>
      <c r="I357" s="1081"/>
      <c r="J357" s="609"/>
    </row>
    <row r="358" spans="1:10" ht="5.25" customHeight="1">
      <c r="A358" s="407"/>
      <c r="B358" s="1077"/>
      <c r="C358" s="1078"/>
      <c r="D358" s="1078"/>
      <c r="E358" s="1078"/>
      <c r="F358" s="1078"/>
      <c r="G358" s="1078"/>
      <c r="H358" s="1078"/>
      <c r="I358" s="1079"/>
      <c r="J358" s="609"/>
    </row>
    <row r="359" spans="1:10" ht="15.75" customHeight="1">
      <c r="A359" s="444"/>
      <c r="B359" s="999"/>
      <c r="C359" s="999"/>
      <c r="D359" s="1048" t="str">
        <f>IF('[5]Names of Bidder'!D6 = "Sole Bidder", "For individual  firm  ", " For a joint venture of firms")</f>
        <v xml:space="preserve">For individual  firm  </v>
      </c>
      <c r="E359" s="1049"/>
      <c r="F359" s="1049"/>
      <c r="G359" s="1049"/>
      <c r="H359" s="1049"/>
      <c r="I359" s="1050"/>
      <c r="J359" s="609"/>
    </row>
    <row r="360" spans="1:10" ht="15.75" hidden="1" customHeight="1">
      <c r="A360" s="614"/>
      <c r="B360" s="466"/>
      <c r="C360" s="705"/>
      <c r="D360" s="989" t="s">
        <v>888</v>
      </c>
      <c r="E360" s="990"/>
      <c r="F360" s="996" t="s">
        <v>889</v>
      </c>
      <c r="G360" s="990"/>
      <c r="H360" s="996" t="s">
        <v>890</v>
      </c>
      <c r="I360" s="990"/>
    </row>
    <row r="361" spans="1:10" ht="33.75" customHeight="1">
      <c r="A361" s="396"/>
      <c r="B361" s="1016" t="s">
        <v>891</v>
      </c>
      <c r="C361" s="1016"/>
      <c r="D361" s="1053" t="str">
        <f>'[5]Attach 3(JV)'!B9</f>
        <v/>
      </c>
      <c r="E361" s="1054"/>
      <c r="F361" s="1053" t="str">
        <f>'[5]Attach 3(JV)'!B17</f>
        <v/>
      </c>
      <c r="G361" s="1054"/>
      <c r="H361" s="1053" t="str">
        <f>'[5]Attach 3(JV)'!E17</f>
        <v/>
      </c>
      <c r="I361" s="1054"/>
      <c r="J361" s="609"/>
    </row>
    <row r="362" spans="1:10" ht="59.25" customHeight="1">
      <c r="A362" s="634" t="s">
        <v>900</v>
      </c>
      <c r="B362" s="1072" t="s">
        <v>901</v>
      </c>
      <c r="C362" s="1073"/>
      <c r="D362" s="1074" t="s">
        <v>902</v>
      </c>
      <c r="E362" s="1075"/>
      <c r="F362" s="996" t="s">
        <v>902</v>
      </c>
      <c r="G362" s="990"/>
      <c r="H362" s="1076" t="s">
        <v>902</v>
      </c>
      <c r="I362" s="990"/>
      <c r="J362" s="609"/>
    </row>
    <row r="363" spans="1:10" ht="16.5">
      <c r="A363" s="635" t="s">
        <v>894</v>
      </c>
      <c r="B363" s="993" t="s">
        <v>895</v>
      </c>
      <c r="C363" s="993"/>
      <c r="D363" s="1063"/>
      <c r="E363" s="1064"/>
      <c r="F363" s="1063"/>
      <c r="G363" s="1064"/>
      <c r="H363" s="1065"/>
      <c r="I363" s="1064"/>
      <c r="J363" s="609"/>
    </row>
    <row r="364" spans="1:10" ht="23.25" customHeight="1">
      <c r="A364" s="635"/>
      <c r="B364" s="1066" t="s">
        <v>896</v>
      </c>
      <c r="C364" s="1067"/>
      <c r="D364" s="1067"/>
      <c r="E364" s="1068"/>
      <c r="F364" s="706" t="s">
        <v>565</v>
      </c>
      <c r="G364" s="707"/>
      <c r="H364" s="688"/>
      <c r="I364" s="707"/>
      <c r="J364" s="609"/>
    </row>
    <row r="365" spans="1:10" s="608" customFormat="1" ht="16.5">
      <c r="A365" s="638">
        <f>IF(F364="Yes", 1,0)</f>
        <v>1</v>
      </c>
      <c r="B365" s="660" t="s">
        <v>686</v>
      </c>
      <c r="C365" s="709"/>
      <c r="D365" s="1069"/>
      <c r="E365" s="1070"/>
      <c r="F365" s="1069"/>
      <c r="G365" s="1070"/>
      <c r="H365" s="1071"/>
      <c r="I365" s="1070"/>
      <c r="J365" s="639"/>
    </row>
    <row r="366" spans="1:10" ht="16.5">
      <c r="A366" s="640">
        <f t="shared" ref="A366:A371" si="0">A365+1</f>
        <v>2</v>
      </c>
      <c r="B366" s="660" t="s">
        <v>683</v>
      </c>
      <c r="C366" s="710"/>
      <c r="D366" s="1011"/>
      <c r="E366" s="1012"/>
      <c r="F366" s="1011"/>
      <c r="G366" s="1012"/>
      <c r="H366" s="1062"/>
      <c r="I366" s="1012"/>
      <c r="J366" s="609"/>
    </row>
    <row r="367" spans="1:10" ht="16.5">
      <c r="A367" s="640">
        <f t="shared" si="0"/>
        <v>3</v>
      </c>
      <c r="B367" s="660" t="s">
        <v>639</v>
      </c>
      <c r="C367" s="710"/>
      <c r="D367" s="1011"/>
      <c r="E367" s="1012"/>
      <c r="F367" s="1011"/>
      <c r="G367" s="1012"/>
      <c r="H367" s="1062"/>
      <c r="I367" s="1012"/>
      <c r="J367" s="609"/>
    </row>
    <row r="368" spans="1:10" ht="16.5">
      <c r="A368" s="640">
        <f t="shared" si="0"/>
        <v>4</v>
      </c>
      <c r="B368" s="660" t="s">
        <v>638</v>
      </c>
      <c r="C368" s="661"/>
      <c r="D368" s="1011"/>
      <c r="E368" s="1012"/>
      <c r="F368" s="1011"/>
      <c r="G368" s="1012"/>
      <c r="H368" s="1062"/>
      <c r="I368" s="1012"/>
      <c r="J368" s="609"/>
    </row>
    <row r="369" spans="1:10" ht="15.75" customHeight="1">
      <c r="A369" s="640">
        <f t="shared" si="0"/>
        <v>5</v>
      </c>
      <c r="B369" s="660" t="s">
        <v>690</v>
      </c>
      <c r="C369" s="661"/>
      <c r="D369" s="1011"/>
      <c r="E369" s="1012"/>
      <c r="F369" s="1011"/>
      <c r="G369" s="1012"/>
      <c r="H369" s="1062"/>
      <c r="I369" s="1012"/>
      <c r="J369" s="609"/>
    </row>
    <row r="370" spans="1:10" ht="15.75" customHeight="1">
      <c r="A370" s="640">
        <f t="shared" si="0"/>
        <v>6</v>
      </c>
      <c r="B370" s="660" t="s">
        <v>897</v>
      </c>
      <c r="C370" s="661"/>
      <c r="D370" s="1011"/>
      <c r="E370" s="1012"/>
      <c r="F370" s="1011"/>
      <c r="G370" s="1012"/>
      <c r="H370" s="1062"/>
      <c r="I370" s="1012"/>
      <c r="J370" s="609"/>
    </row>
    <row r="371" spans="1:10" ht="22.5" hidden="1" customHeight="1">
      <c r="A371" s="640">
        <f t="shared" si="0"/>
        <v>7</v>
      </c>
      <c r="B371" s="708" t="s">
        <v>898</v>
      </c>
      <c r="C371" s="661"/>
      <c r="D371" s="1011"/>
      <c r="E371" s="1012"/>
      <c r="F371" s="1011"/>
      <c r="G371" s="1012"/>
      <c r="H371" s="1062"/>
      <c r="I371" s="1012"/>
      <c r="J371" s="609"/>
    </row>
    <row r="372" spans="1:10" ht="33" hidden="1" customHeight="1">
      <c r="A372" s="641"/>
      <c r="B372" s="1055" t="s">
        <v>899</v>
      </c>
      <c r="C372" s="1056"/>
      <c r="D372" s="1057"/>
      <c r="E372" s="1058"/>
      <c r="F372" s="1057"/>
      <c r="G372" s="1058"/>
      <c r="H372" s="1057"/>
      <c r="I372" s="1058"/>
      <c r="J372" s="609"/>
    </row>
    <row r="373" spans="1:10" ht="15.75" customHeight="1">
      <c r="A373" s="409"/>
      <c r="B373" s="1059"/>
      <c r="C373" s="1060"/>
      <c r="D373" s="1060"/>
      <c r="E373" s="1060"/>
      <c r="F373" s="1060"/>
      <c r="G373" s="1060"/>
      <c r="H373" s="1060"/>
      <c r="I373" s="1061"/>
      <c r="J373" s="609"/>
    </row>
    <row r="374" spans="1:10" ht="15.75" hidden="1" customHeight="1">
      <c r="A374" s="444"/>
      <c r="B374" s="999"/>
      <c r="C374" s="999"/>
      <c r="D374" s="1048" t="str">
        <f>IF('[5]Names of Bidder'!D6 = "Sole Bidder", "For individual  firm  ", " For a joint venture of firms")</f>
        <v xml:space="preserve">For individual  firm  </v>
      </c>
      <c r="E374" s="1049"/>
      <c r="F374" s="1049"/>
      <c r="G374" s="1049"/>
      <c r="H374" s="1049"/>
      <c r="I374" s="1050"/>
      <c r="J374" s="609"/>
    </row>
    <row r="375" spans="1:10" ht="15.75" hidden="1" customHeight="1">
      <c r="A375" s="614"/>
      <c r="B375" s="466"/>
      <c r="C375" s="705"/>
      <c r="D375" s="989" t="s">
        <v>888</v>
      </c>
      <c r="E375" s="990"/>
      <c r="F375" s="996" t="s">
        <v>889</v>
      </c>
      <c r="G375" s="990"/>
      <c r="H375" s="996" t="s">
        <v>890</v>
      </c>
      <c r="I375" s="990"/>
    </row>
    <row r="376" spans="1:10" ht="15.75" hidden="1" customHeight="1">
      <c r="A376" s="396"/>
      <c r="B376" s="1016" t="s">
        <v>891</v>
      </c>
      <c r="C376" s="1016"/>
      <c r="D376" s="1053" t="str">
        <f>'[5]Attach 3(JV)'!B9</f>
        <v/>
      </c>
      <c r="E376" s="1054"/>
      <c r="F376" s="1053" t="str">
        <f>'[5]Attach 3(JV)'!B17</f>
        <v/>
      </c>
      <c r="G376" s="1054"/>
      <c r="H376" s="1053" t="str">
        <f>'[5]Attach 3(JV)'!E17</f>
        <v/>
      </c>
      <c r="I376" s="1054"/>
      <c r="J376" s="609"/>
    </row>
    <row r="377" spans="1:10" ht="16.5" hidden="1" customHeight="1">
      <c r="A377" s="642" t="s">
        <v>402</v>
      </c>
      <c r="B377" s="1043" t="s">
        <v>903</v>
      </c>
      <c r="C377" s="1044"/>
      <c r="D377" s="1051" t="s">
        <v>904</v>
      </c>
      <c r="E377" s="1052"/>
      <c r="F377" s="991" t="s">
        <v>904</v>
      </c>
      <c r="G377" s="992"/>
      <c r="H377" s="991" t="s">
        <v>904</v>
      </c>
      <c r="I377" s="992"/>
      <c r="J377" s="609"/>
    </row>
    <row r="378" spans="1:10" ht="16.5" hidden="1">
      <c r="A378" s="643" t="s">
        <v>894</v>
      </c>
      <c r="B378" s="1028" t="s">
        <v>895</v>
      </c>
      <c r="C378" s="1028"/>
      <c r="D378" s="1029"/>
      <c r="E378" s="1030"/>
      <c r="F378" s="1029"/>
      <c r="G378" s="1030"/>
      <c r="H378" s="1031"/>
      <c r="I378" s="1030"/>
      <c r="J378" s="609"/>
    </row>
    <row r="379" spans="1:10" ht="16.5" hidden="1">
      <c r="A379" s="643"/>
      <c r="B379" s="1032" t="s">
        <v>905</v>
      </c>
      <c r="C379" s="1033"/>
      <c r="D379" s="1033"/>
      <c r="E379" s="1034"/>
      <c r="F379" s="711" t="s">
        <v>565</v>
      </c>
      <c r="G379" s="712"/>
      <c r="H379" s="713"/>
      <c r="I379" s="712"/>
      <c r="J379" s="609"/>
    </row>
    <row r="380" spans="1:10" ht="16.5" hidden="1">
      <c r="A380" s="644">
        <f>IF(F379="Yes", 1,0)</f>
        <v>1</v>
      </c>
      <c r="B380" s="1035" t="str">
        <f>IF(F379="Yes", "2012-2013", "")</f>
        <v>2012-2013</v>
      </c>
      <c r="C380" s="1036"/>
      <c r="D380" s="1037"/>
      <c r="E380" s="1038"/>
      <c r="F380" s="1037"/>
      <c r="G380" s="1038"/>
      <c r="H380" s="1039"/>
      <c r="I380" s="1038"/>
      <c r="J380" s="609"/>
    </row>
    <row r="381" spans="1:10" ht="19.5" hidden="1" customHeight="1">
      <c r="A381" s="645">
        <f>A380+1</f>
        <v>2</v>
      </c>
      <c r="B381" s="1027" t="s">
        <v>906</v>
      </c>
      <c r="C381" s="1027"/>
      <c r="D381" s="1023"/>
      <c r="E381" s="1024"/>
      <c r="F381" s="1023"/>
      <c r="G381" s="1024"/>
      <c r="H381" s="1025"/>
      <c r="I381" s="1024"/>
      <c r="J381" s="609"/>
    </row>
    <row r="382" spans="1:10" ht="26.25" hidden="1" customHeight="1">
      <c r="A382" s="645">
        <f>A381+1</f>
        <v>3</v>
      </c>
      <c r="B382" s="1027" t="s">
        <v>907</v>
      </c>
      <c r="C382" s="1027"/>
      <c r="D382" s="1023"/>
      <c r="E382" s="1024"/>
      <c r="F382" s="1023"/>
      <c r="G382" s="1024"/>
      <c r="H382" s="1025"/>
      <c r="I382" s="1024"/>
      <c r="J382" s="609"/>
    </row>
    <row r="383" spans="1:10" ht="15.75" hidden="1" customHeight="1">
      <c r="A383" s="645">
        <f>A382+1</f>
        <v>4</v>
      </c>
      <c r="B383" s="1027" t="s">
        <v>908</v>
      </c>
      <c r="C383" s="1027"/>
      <c r="D383" s="1023"/>
      <c r="E383" s="1024"/>
      <c r="F383" s="1023"/>
      <c r="G383" s="1024"/>
      <c r="H383" s="1025"/>
      <c r="I383" s="1024"/>
      <c r="J383" s="609"/>
    </row>
    <row r="384" spans="1:10" ht="28.5" hidden="1" customHeight="1">
      <c r="A384" s="645">
        <f>A383+1</f>
        <v>5</v>
      </c>
      <c r="B384" s="1027" t="s">
        <v>909</v>
      </c>
      <c r="C384" s="1027"/>
      <c r="D384" s="1023"/>
      <c r="E384" s="1024"/>
      <c r="F384" s="1023"/>
      <c r="G384" s="1024"/>
      <c r="H384" s="1025"/>
      <c r="I384" s="1024"/>
      <c r="J384" s="609"/>
    </row>
    <row r="385" spans="1:17" ht="15.75" hidden="1" customHeight="1">
      <c r="A385" s="645">
        <f>A384+1</f>
        <v>6</v>
      </c>
      <c r="B385" s="1021" t="s">
        <v>910</v>
      </c>
      <c r="C385" s="1022"/>
      <c r="D385" s="1023"/>
      <c r="E385" s="1024"/>
      <c r="F385" s="1023"/>
      <c r="G385" s="1024"/>
      <c r="H385" s="1025"/>
      <c r="I385" s="1024"/>
      <c r="J385" s="609"/>
    </row>
    <row r="386" spans="1:17" ht="15.75" hidden="1" customHeight="1">
      <c r="A386" s="646"/>
      <c r="B386" s="1045" t="s">
        <v>911</v>
      </c>
      <c r="C386" s="1046"/>
      <c r="D386" s="1046"/>
      <c r="E386" s="1046"/>
      <c r="F386" s="1046"/>
      <c r="G386" s="1046"/>
      <c r="H386" s="1046"/>
      <c r="I386" s="1047"/>
      <c r="J386" s="609"/>
    </row>
    <row r="387" spans="1:17" ht="15.75" hidden="1" customHeight="1">
      <c r="A387" s="444"/>
      <c r="B387" s="999"/>
      <c r="C387" s="999"/>
      <c r="D387" s="1048" t="str">
        <f>IF('[5]Names of Bidder'!D6 = "Sole Bidder", "For individual  firm  ", " For a joint venture of firms")</f>
        <v xml:space="preserve">For individual  firm  </v>
      </c>
      <c r="E387" s="1049"/>
      <c r="F387" s="1049"/>
      <c r="G387" s="1049"/>
      <c r="H387" s="1049"/>
      <c r="I387" s="1050"/>
      <c r="J387" s="609"/>
    </row>
    <row r="388" spans="1:17" ht="15.75" hidden="1" customHeight="1">
      <c r="A388" s="614"/>
      <c r="B388" s="466"/>
      <c r="C388" s="705"/>
      <c r="D388" s="989" t="s">
        <v>888</v>
      </c>
      <c r="E388" s="990"/>
      <c r="F388" s="996" t="s">
        <v>889</v>
      </c>
      <c r="G388" s="990"/>
      <c r="H388" s="996" t="s">
        <v>890</v>
      </c>
      <c r="I388" s="990"/>
    </row>
    <row r="389" spans="1:17" ht="15.75" hidden="1" customHeight="1">
      <c r="A389" s="647"/>
      <c r="B389" s="1040" t="s">
        <v>891</v>
      </c>
      <c r="C389" s="1040"/>
      <c r="D389" s="1041" t="str">
        <f>'[5]Attach 3(JV)'!B9</f>
        <v/>
      </c>
      <c r="E389" s="1042"/>
      <c r="F389" s="1041" t="str">
        <f>'[5]Attach 3(JV)'!B17</f>
        <v/>
      </c>
      <c r="G389" s="1042"/>
      <c r="H389" s="1041" t="str">
        <f>'[5]Attach 3(JV)'!E17</f>
        <v/>
      </c>
      <c r="I389" s="1042"/>
      <c r="J389" s="609"/>
    </row>
    <row r="390" spans="1:17" ht="16.5" hidden="1" customHeight="1">
      <c r="A390" s="642" t="s">
        <v>900</v>
      </c>
      <c r="B390" s="1043" t="s">
        <v>912</v>
      </c>
      <c r="C390" s="1044"/>
      <c r="D390" s="991" t="s">
        <v>913</v>
      </c>
      <c r="E390" s="992"/>
      <c r="F390" s="991" t="s">
        <v>913</v>
      </c>
      <c r="G390" s="992"/>
      <c r="H390" s="991" t="s">
        <v>913</v>
      </c>
      <c r="I390" s="992"/>
      <c r="J390" s="609"/>
    </row>
    <row r="391" spans="1:17" ht="16.5" hidden="1">
      <c r="A391" s="643" t="s">
        <v>894</v>
      </c>
      <c r="B391" s="1028" t="s">
        <v>895</v>
      </c>
      <c r="C391" s="1028"/>
      <c r="D391" s="1029"/>
      <c r="E391" s="1030"/>
      <c r="F391" s="1029"/>
      <c r="G391" s="1030"/>
      <c r="H391" s="1031"/>
      <c r="I391" s="1030"/>
      <c r="J391" s="609"/>
    </row>
    <row r="392" spans="1:17" ht="16.5" hidden="1">
      <c r="A392" s="643"/>
      <c r="B392" s="1032" t="s">
        <v>905</v>
      </c>
      <c r="C392" s="1033"/>
      <c r="D392" s="1033"/>
      <c r="E392" s="1034"/>
      <c r="F392" s="711" t="s">
        <v>565</v>
      </c>
      <c r="G392" s="712"/>
      <c r="H392" s="713"/>
      <c r="I392" s="712"/>
      <c r="J392" s="609"/>
    </row>
    <row r="393" spans="1:17" ht="16.5" hidden="1">
      <c r="A393" s="644">
        <f>IF(F392="Yes", 1,0)</f>
        <v>1</v>
      </c>
      <c r="B393" s="1035" t="str">
        <f>IF(F392="Yes", "2012-2013", "")</f>
        <v>2012-2013</v>
      </c>
      <c r="C393" s="1036"/>
      <c r="D393" s="1037"/>
      <c r="E393" s="1038"/>
      <c r="F393" s="1037"/>
      <c r="G393" s="1038"/>
      <c r="H393" s="1039"/>
      <c r="I393" s="1038"/>
      <c r="J393" s="609"/>
    </row>
    <row r="394" spans="1:17" ht="27" hidden="1" customHeight="1">
      <c r="A394" s="645">
        <f>A393+1</f>
        <v>2</v>
      </c>
      <c r="B394" s="1027" t="s">
        <v>906</v>
      </c>
      <c r="C394" s="1027"/>
      <c r="D394" s="1023"/>
      <c r="E394" s="1024"/>
      <c r="F394" s="1023"/>
      <c r="G394" s="1024"/>
      <c r="H394" s="1025"/>
      <c r="I394" s="1024"/>
      <c r="J394" s="609"/>
    </row>
    <row r="395" spans="1:17" ht="36" hidden="1" customHeight="1">
      <c r="A395" s="645">
        <f>A394+1</f>
        <v>3</v>
      </c>
      <c r="B395" s="1027" t="s">
        <v>907</v>
      </c>
      <c r="C395" s="1027"/>
      <c r="D395" s="1023"/>
      <c r="E395" s="1024"/>
      <c r="F395" s="1023"/>
      <c r="G395" s="1024"/>
      <c r="H395" s="1025"/>
      <c r="I395" s="1024"/>
    </row>
    <row r="396" spans="1:17" ht="15.75" hidden="1" customHeight="1">
      <c r="A396" s="645">
        <f>A395+1</f>
        <v>4</v>
      </c>
      <c r="B396" s="1027" t="s">
        <v>908</v>
      </c>
      <c r="C396" s="1027"/>
      <c r="D396" s="1023"/>
      <c r="E396" s="1024"/>
      <c r="F396" s="1023"/>
      <c r="G396" s="1024"/>
      <c r="H396" s="1025"/>
      <c r="I396" s="1024"/>
      <c r="J396" s="609"/>
    </row>
    <row r="397" spans="1:17" ht="42.75" hidden="1" customHeight="1">
      <c r="A397" s="645">
        <f>A396+1</f>
        <v>5</v>
      </c>
      <c r="B397" s="1027" t="s">
        <v>909</v>
      </c>
      <c r="C397" s="1027"/>
      <c r="D397" s="1023"/>
      <c r="E397" s="1024"/>
      <c r="F397" s="1023"/>
      <c r="G397" s="1024"/>
      <c r="H397" s="1025"/>
      <c r="I397" s="1024"/>
      <c r="J397" s="609"/>
    </row>
    <row r="398" spans="1:17" s="305" customFormat="1" ht="26.25" hidden="1" customHeight="1">
      <c r="A398" s="645">
        <f>A397+1</f>
        <v>6</v>
      </c>
      <c r="B398" s="1021" t="s">
        <v>910</v>
      </c>
      <c r="C398" s="1022"/>
      <c r="D398" s="1023"/>
      <c r="E398" s="1024"/>
      <c r="F398" s="1023"/>
      <c r="G398" s="1024"/>
      <c r="H398" s="1025"/>
      <c r="I398" s="1024"/>
      <c r="J398" s="1026"/>
      <c r="K398" s="1026"/>
      <c r="L398" s="1026"/>
      <c r="M398" s="1026"/>
      <c r="N398" s="1026"/>
      <c r="O398" s="1026"/>
      <c r="P398" s="1026"/>
      <c r="Q398" s="1026"/>
    </row>
    <row r="399" spans="1:17" s="625" customFormat="1" ht="5.25" customHeight="1">
      <c r="A399" s="648"/>
      <c r="B399" s="1013"/>
      <c r="C399" s="1014"/>
      <c r="D399" s="1014"/>
      <c r="E399" s="1014"/>
      <c r="F399" s="1014"/>
      <c r="G399" s="1014"/>
      <c r="H399" s="1014"/>
      <c r="I399" s="1015"/>
      <c r="J399" s="624"/>
    </row>
    <row r="400" spans="1:17" s="625" customFormat="1" ht="16.5">
      <c r="A400" s="649" t="s">
        <v>914</v>
      </c>
      <c r="B400" s="1016" t="s">
        <v>915</v>
      </c>
      <c r="C400" s="1016"/>
      <c r="D400" s="994"/>
      <c r="E400" s="995"/>
      <c r="F400" s="994"/>
      <c r="G400" s="995"/>
      <c r="H400" s="994"/>
      <c r="I400" s="995"/>
    </row>
    <row r="401" spans="1:16" s="625" customFormat="1" ht="31.5" customHeight="1">
      <c r="A401" s="650"/>
      <c r="B401" s="1017" t="s">
        <v>916</v>
      </c>
      <c r="C401" s="1018"/>
      <c r="D401" s="1019"/>
      <c r="E401" s="1020"/>
      <c r="F401" s="1019"/>
      <c r="G401" s="1020"/>
      <c r="H401" s="1019"/>
      <c r="I401" s="1020"/>
    </row>
    <row r="402" spans="1:16" ht="16.5">
      <c r="A402" s="635"/>
      <c r="B402" s="1006" t="s">
        <v>917</v>
      </c>
      <c r="C402" s="1006"/>
      <c r="D402" s="1007"/>
      <c r="E402" s="1008"/>
      <c r="F402" s="1007"/>
      <c r="G402" s="1008"/>
      <c r="H402" s="1007"/>
      <c r="I402" s="1008"/>
    </row>
    <row r="403" spans="1:16" ht="37.5" customHeight="1">
      <c r="A403" s="635"/>
      <c r="B403" s="1009" t="s">
        <v>918</v>
      </c>
      <c r="C403" s="1010"/>
      <c r="D403" s="1011"/>
      <c r="E403" s="1012"/>
      <c r="F403" s="1011"/>
      <c r="G403" s="1012"/>
      <c r="H403" s="1011"/>
      <c r="I403" s="1012"/>
    </row>
    <row r="404" spans="1:16" ht="16.5">
      <c r="A404" s="382"/>
      <c r="B404" s="466"/>
      <c r="C404" s="466"/>
      <c r="D404" s="466"/>
      <c r="E404" s="466"/>
      <c r="F404" s="466"/>
      <c r="G404" s="466"/>
      <c r="H404" s="466"/>
      <c r="I404" s="435"/>
      <c r="J404" s="609"/>
    </row>
    <row r="405" spans="1:16" ht="19.5" hidden="1" customHeight="1">
      <c r="A405" s="633" t="s">
        <v>919</v>
      </c>
      <c r="B405" s="1004" t="s">
        <v>920</v>
      </c>
      <c r="C405" s="1004"/>
      <c r="D405" s="1004"/>
      <c r="E405" s="1004"/>
      <c r="F405" s="1004"/>
      <c r="G405" s="1004"/>
      <c r="H405" s="1004"/>
      <c r="I405" s="1004"/>
      <c r="J405" s="609"/>
    </row>
    <row r="406" spans="1:16" ht="15.75" hidden="1" customHeight="1">
      <c r="A406" s="390"/>
      <c r="B406" s="466"/>
      <c r="C406" s="466"/>
      <c r="D406" s="466"/>
      <c r="E406" s="466"/>
      <c r="F406" s="466"/>
      <c r="G406" s="466"/>
      <c r="H406" s="466"/>
      <c r="I406" s="334"/>
      <c r="J406" s="609"/>
    </row>
    <row r="407" spans="1:16" ht="30.75" hidden="1" customHeight="1">
      <c r="A407" s="409" t="s">
        <v>921</v>
      </c>
      <c r="B407" s="1002" t="s">
        <v>922</v>
      </c>
      <c r="C407" s="1002"/>
      <c r="D407" s="1002"/>
      <c r="E407" s="1002"/>
      <c r="F407" s="1002"/>
      <c r="G407" s="1002"/>
      <c r="H407" s="1002"/>
      <c r="I407" s="1002"/>
      <c r="J407" s="390"/>
      <c r="K407" s="382"/>
      <c r="L407" s="382"/>
      <c r="M407" s="382"/>
      <c r="N407" s="382"/>
      <c r="O407" s="382"/>
      <c r="P407" s="382"/>
    </row>
    <row r="408" spans="1:16" ht="4.5" hidden="1" customHeight="1">
      <c r="A408" s="609"/>
      <c r="B408" s="466"/>
      <c r="C408" s="466"/>
      <c r="D408" s="466"/>
      <c r="E408" s="466"/>
      <c r="F408" s="466"/>
      <c r="G408" s="466"/>
      <c r="H408" s="466"/>
      <c r="I408" s="334"/>
    </row>
    <row r="409" spans="1:16" ht="20.25" hidden="1" customHeight="1">
      <c r="A409" s="407" t="s">
        <v>923</v>
      </c>
      <c r="B409" s="1002" t="s">
        <v>924</v>
      </c>
      <c r="C409" s="1002"/>
      <c r="D409" s="1002"/>
      <c r="E409" s="1002"/>
      <c r="F409" s="1002"/>
      <c r="G409" s="1002"/>
      <c r="H409" s="1002"/>
      <c r="I409" s="1002"/>
      <c r="J409" s="609"/>
    </row>
    <row r="410" spans="1:16" ht="5.25" hidden="1" customHeight="1">
      <c r="A410" s="390"/>
      <c r="B410" s="334"/>
      <c r="C410" s="334"/>
      <c r="D410" s="334"/>
      <c r="E410" s="334"/>
      <c r="F410" s="334"/>
      <c r="G410" s="334"/>
      <c r="H410" s="334"/>
      <c r="I410" s="334"/>
      <c r="J410" s="609"/>
    </row>
    <row r="411" spans="1:16" ht="31.5" hidden="1" customHeight="1">
      <c r="A411" s="407" t="s">
        <v>925</v>
      </c>
      <c r="B411" s="1005" t="s">
        <v>926</v>
      </c>
      <c r="C411" s="1005"/>
      <c r="D411" s="1005"/>
      <c r="E411" s="1005"/>
      <c r="F411" s="1005"/>
      <c r="G411" s="1005"/>
      <c r="H411" s="1005"/>
      <c r="I411" s="1005"/>
      <c r="J411" s="609"/>
    </row>
    <row r="412" spans="1:16" ht="4.5" hidden="1" customHeight="1">
      <c r="A412" s="407"/>
      <c r="B412" s="714"/>
      <c r="C412" s="714"/>
      <c r="D412" s="714"/>
      <c r="E412" s="714"/>
      <c r="F412" s="714"/>
      <c r="G412" s="714"/>
      <c r="H412" s="714"/>
      <c r="I412" s="714"/>
      <c r="J412" s="390"/>
      <c r="K412" s="382"/>
      <c r="L412" s="382"/>
      <c r="M412" s="382"/>
      <c r="N412" s="382"/>
      <c r="O412" s="382"/>
      <c r="P412" s="382"/>
    </row>
    <row r="413" spans="1:16" ht="52.5" hidden="1" customHeight="1">
      <c r="A413" s="407" t="s">
        <v>927</v>
      </c>
      <c r="B413" s="1002" t="s">
        <v>928</v>
      </c>
      <c r="C413" s="1002"/>
      <c r="D413" s="1002"/>
      <c r="E413" s="1002"/>
      <c r="F413" s="1002"/>
      <c r="G413" s="1002"/>
      <c r="H413" s="1002"/>
      <c r="I413" s="1002"/>
      <c r="J413" s="390"/>
      <c r="K413" s="382"/>
      <c r="L413" s="382"/>
      <c r="M413" s="382"/>
      <c r="N413" s="382"/>
      <c r="O413" s="382"/>
      <c r="P413" s="382"/>
    </row>
    <row r="414" spans="1:16" ht="6" hidden="1" customHeight="1">
      <c r="A414" s="382"/>
      <c r="B414" s="466"/>
      <c r="C414" s="466"/>
      <c r="D414" s="466"/>
      <c r="E414" s="466"/>
      <c r="F414" s="466"/>
      <c r="G414" s="466"/>
      <c r="H414" s="466"/>
      <c r="I414" s="435"/>
      <c r="J414" s="390"/>
      <c r="K414" s="382"/>
      <c r="L414" s="382"/>
      <c r="M414" s="382"/>
      <c r="N414" s="382"/>
      <c r="O414" s="382"/>
      <c r="P414" s="382"/>
    </row>
    <row r="415" spans="1:16" ht="42.75" hidden="1" customHeight="1">
      <c r="A415" s="406" t="s">
        <v>367</v>
      </c>
      <c r="B415" s="1002" t="s">
        <v>929</v>
      </c>
      <c r="C415" s="1002"/>
      <c r="D415" s="1002"/>
      <c r="E415" s="1002"/>
      <c r="F415" s="1002"/>
      <c r="G415" s="1002"/>
      <c r="H415" s="1002"/>
      <c r="I415" s="1002"/>
    </row>
    <row r="416" spans="1:16" ht="5.25" hidden="1" customHeight="1">
      <c r="A416" s="390"/>
      <c r="B416" s="334"/>
      <c r="C416" s="334"/>
      <c r="D416" s="334"/>
      <c r="E416" s="334"/>
      <c r="F416" s="334"/>
      <c r="G416" s="334"/>
      <c r="H416" s="334"/>
      <c r="I416" s="334"/>
      <c r="J416" s="609"/>
    </row>
    <row r="417" spans="1:41" ht="51" hidden="1" customHeight="1">
      <c r="A417" s="406" t="s">
        <v>368</v>
      </c>
      <c r="B417" s="1002" t="s">
        <v>930</v>
      </c>
      <c r="C417" s="1002"/>
      <c r="D417" s="1002"/>
      <c r="E417" s="1002"/>
      <c r="F417" s="1002"/>
      <c r="G417" s="1002"/>
      <c r="H417" s="1002"/>
      <c r="I417" s="1002"/>
      <c r="J417" s="609"/>
    </row>
    <row r="418" spans="1:41" ht="4.5" hidden="1" customHeight="1">
      <c r="A418" s="390"/>
      <c r="B418" s="466"/>
      <c r="C418" s="466"/>
      <c r="D418" s="466"/>
      <c r="E418" s="466"/>
      <c r="F418" s="466"/>
      <c r="G418" s="466"/>
      <c r="H418" s="466"/>
      <c r="I418" s="334"/>
      <c r="J418" s="609"/>
    </row>
    <row r="419" spans="1:41" ht="18.75" hidden="1" customHeight="1">
      <c r="A419" s="406" t="s">
        <v>369</v>
      </c>
      <c r="B419" s="1002" t="s">
        <v>931</v>
      </c>
      <c r="C419" s="1002"/>
      <c r="D419" s="1002"/>
      <c r="E419" s="1002"/>
      <c r="F419" s="1002"/>
      <c r="G419" s="1002"/>
      <c r="H419" s="1002"/>
      <c r="I419" s="1002"/>
      <c r="J419" s="609"/>
    </row>
    <row r="420" spans="1:41" ht="4.5" hidden="1" customHeight="1">
      <c r="A420" s="390"/>
      <c r="B420" s="466"/>
      <c r="C420" s="466"/>
      <c r="D420" s="466"/>
      <c r="E420" s="466"/>
      <c r="F420" s="466"/>
      <c r="G420" s="466"/>
      <c r="H420" s="466"/>
      <c r="I420" s="334"/>
      <c r="J420" s="609"/>
    </row>
    <row r="421" spans="1:41" ht="15.75" hidden="1">
      <c r="A421" s="407" t="s">
        <v>404</v>
      </c>
      <c r="B421" s="1003" t="s">
        <v>932</v>
      </c>
      <c r="C421" s="1003"/>
      <c r="D421" s="1003"/>
      <c r="E421" s="1003"/>
      <c r="F421" s="1003"/>
      <c r="G421" s="1003"/>
      <c r="H421" s="1003"/>
      <c r="I421" s="1003"/>
      <c r="J421" s="609"/>
    </row>
    <row r="422" spans="1:41" ht="4.5" hidden="1" customHeight="1">
      <c r="A422" s="407"/>
      <c r="B422" s="334"/>
      <c r="C422" s="334"/>
      <c r="D422" s="334"/>
      <c r="E422" s="334"/>
      <c r="F422" s="334"/>
      <c r="G422" s="334"/>
      <c r="H422" s="334"/>
      <c r="I422" s="334"/>
      <c r="J422" s="609"/>
    </row>
    <row r="423" spans="1:41" ht="63" hidden="1" customHeight="1">
      <c r="A423" s="407" t="s">
        <v>405</v>
      </c>
      <c r="B423" s="1002" t="s">
        <v>933</v>
      </c>
      <c r="C423" s="1002"/>
      <c r="D423" s="1002"/>
      <c r="E423" s="1002"/>
      <c r="F423" s="1002"/>
      <c r="G423" s="1002"/>
      <c r="H423" s="1002"/>
      <c r="I423" s="1002"/>
    </row>
    <row r="424" spans="1:41" ht="5.25" hidden="1" customHeight="1">
      <c r="A424" s="626"/>
      <c r="B424" s="334"/>
      <c r="C424" s="334"/>
      <c r="D424" s="334"/>
      <c r="E424" s="334"/>
      <c r="F424" s="334"/>
      <c r="G424" s="334"/>
      <c r="H424" s="334"/>
      <c r="I424" s="334"/>
      <c r="J424" s="609"/>
    </row>
    <row r="425" spans="1:41" ht="49.5" hidden="1" customHeight="1">
      <c r="A425" s="626" t="s">
        <v>934</v>
      </c>
      <c r="B425" s="1002" t="s">
        <v>935</v>
      </c>
      <c r="C425" s="1002"/>
      <c r="D425" s="1002"/>
      <c r="E425" s="1002"/>
      <c r="F425" s="1002"/>
      <c r="G425" s="1002"/>
      <c r="H425" s="1002"/>
      <c r="I425" s="1002"/>
      <c r="J425" s="609"/>
      <c r="AN425" s="306" t="s">
        <v>936</v>
      </c>
      <c r="AO425" s="306" t="str">
        <f>PATHAR3</f>
        <v>KRA.pdf</v>
      </c>
    </row>
    <row r="426" spans="1:41" ht="5.25" hidden="1" customHeight="1">
      <c r="A426" s="407"/>
      <c r="B426" s="334"/>
      <c r="C426" s="334"/>
      <c r="D426" s="334"/>
      <c r="E426" s="334"/>
      <c r="F426" s="334"/>
      <c r="G426" s="334"/>
      <c r="H426" s="334"/>
      <c r="I426" s="334"/>
      <c r="J426" s="609"/>
      <c r="AO426" s="306" t="s">
        <v>937</v>
      </c>
    </row>
    <row r="427" spans="1:41" ht="15.75" hidden="1">
      <c r="A427" s="407" t="s">
        <v>938</v>
      </c>
      <c r="B427" s="1003" t="s">
        <v>939</v>
      </c>
      <c r="C427" s="1003"/>
      <c r="D427" s="1003"/>
      <c r="E427" s="1003"/>
      <c r="F427" s="1003"/>
      <c r="G427" s="1003"/>
      <c r="H427" s="1003"/>
      <c r="I427" s="1003"/>
      <c r="J427" s="609"/>
      <c r="AO427" s="306" t="s">
        <v>937</v>
      </c>
    </row>
    <row r="428" spans="1:41" ht="6" hidden="1" customHeight="1">
      <c r="A428" s="390"/>
      <c r="B428" s="334"/>
      <c r="C428" s="334"/>
      <c r="D428" s="334"/>
      <c r="E428" s="334"/>
      <c r="F428" s="334"/>
      <c r="G428" s="334"/>
      <c r="H428" s="334"/>
      <c r="I428" s="334"/>
      <c r="J428" s="609"/>
      <c r="AO428" s="306" t="s">
        <v>808</v>
      </c>
    </row>
    <row r="429" spans="1:41" ht="66.75" hidden="1" customHeight="1">
      <c r="A429" s="407">
        <v>4.2</v>
      </c>
      <c r="B429" s="1002" t="s">
        <v>940</v>
      </c>
      <c r="C429" s="1002"/>
      <c r="D429" s="1002"/>
      <c r="E429" s="1002"/>
      <c r="F429" s="1002"/>
      <c r="G429" s="1002"/>
      <c r="H429" s="1002"/>
      <c r="I429" s="1002"/>
      <c r="J429" s="609"/>
    </row>
    <row r="430" spans="1:41" ht="16.5" hidden="1">
      <c r="A430" s="609"/>
      <c r="B430" s="334"/>
      <c r="C430" s="334"/>
      <c r="D430" s="334"/>
      <c r="E430" s="334"/>
      <c r="F430" s="334"/>
      <c r="G430" s="334"/>
      <c r="H430" s="334"/>
      <c r="I430" s="334"/>
      <c r="J430" s="609"/>
    </row>
    <row r="431" spans="1:41" ht="17.25" hidden="1" customHeight="1">
      <c r="A431" s="609"/>
      <c r="B431" s="715" t="s">
        <v>23</v>
      </c>
      <c r="C431" s="1000"/>
      <c r="D431" s="1000"/>
      <c r="E431" s="1000"/>
      <c r="F431" s="1000"/>
      <c r="G431" s="1000"/>
      <c r="H431" s="1000"/>
      <c r="I431" s="1000"/>
      <c r="J431" s="609"/>
    </row>
    <row r="432" spans="1:41" ht="17.25" hidden="1" customHeight="1">
      <c r="A432" s="609"/>
      <c r="B432" s="715" t="s">
        <v>32</v>
      </c>
      <c r="C432" s="1000"/>
      <c r="D432" s="1000"/>
      <c r="E432" s="1000"/>
      <c r="F432" s="1000"/>
      <c r="G432" s="1000"/>
      <c r="H432" s="1000"/>
      <c r="I432" s="1000"/>
      <c r="J432" s="609"/>
    </row>
    <row r="433" spans="1:10" ht="17.25" hidden="1" customHeight="1">
      <c r="A433" s="609"/>
      <c r="B433" s="715" t="s">
        <v>516</v>
      </c>
      <c r="C433" s="1000"/>
      <c r="D433" s="1000"/>
      <c r="E433" s="1000"/>
      <c r="F433" s="1000"/>
      <c r="G433" s="1000"/>
      <c r="H433" s="1000"/>
      <c r="I433" s="1000"/>
      <c r="J433" s="609"/>
    </row>
    <row r="434" spans="1:10" ht="17.25" hidden="1" customHeight="1">
      <c r="A434" s="609"/>
      <c r="B434" s="715" t="s">
        <v>569</v>
      </c>
      <c r="C434" s="1000"/>
      <c r="D434" s="1000"/>
      <c r="E434" s="1000"/>
      <c r="F434" s="1000"/>
      <c r="G434" s="1000"/>
      <c r="H434" s="1000"/>
      <c r="I434" s="1000"/>
      <c r="J434" s="609"/>
    </row>
    <row r="435" spans="1:10" ht="17.25" hidden="1" customHeight="1">
      <c r="A435" s="609"/>
      <c r="B435" s="715" t="s">
        <v>941</v>
      </c>
      <c r="C435" s="1000"/>
      <c r="D435" s="1000"/>
      <c r="E435" s="1000"/>
      <c r="F435" s="1000"/>
      <c r="G435" s="1000"/>
      <c r="H435" s="1000"/>
      <c r="I435" s="1000"/>
      <c r="J435" s="609"/>
    </row>
    <row r="436" spans="1:10" ht="17.25" hidden="1" customHeight="1">
      <c r="A436" s="609"/>
      <c r="B436" s="715" t="s">
        <v>942</v>
      </c>
      <c r="C436" s="1000"/>
      <c r="D436" s="1000"/>
      <c r="E436" s="1000"/>
      <c r="F436" s="1000"/>
      <c r="G436" s="1000"/>
      <c r="H436" s="1000"/>
      <c r="I436" s="1000"/>
      <c r="J436" s="609"/>
    </row>
    <row r="437" spans="1:10" ht="17.25" hidden="1" customHeight="1">
      <c r="A437" s="609"/>
      <c r="B437" s="715" t="s">
        <v>943</v>
      </c>
      <c r="C437" s="1000"/>
      <c r="D437" s="1000"/>
      <c r="E437" s="1000"/>
      <c r="F437" s="1000"/>
      <c r="G437" s="1000"/>
      <c r="H437" s="1000"/>
      <c r="I437" s="1000"/>
      <c r="J437" s="609"/>
    </row>
    <row r="438" spans="1:10" ht="17.25" hidden="1" customHeight="1">
      <c r="A438" s="609"/>
      <c r="B438" s="715" t="s">
        <v>944</v>
      </c>
      <c r="C438" s="1000"/>
      <c r="D438" s="1000"/>
      <c r="E438" s="1000"/>
      <c r="F438" s="1000"/>
      <c r="G438" s="1000"/>
      <c r="H438" s="1000"/>
      <c r="I438" s="1000"/>
    </row>
    <row r="439" spans="1:10" ht="16.5" hidden="1" customHeight="1">
      <c r="A439" s="609"/>
      <c r="B439" s="715" t="s">
        <v>945</v>
      </c>
      <c r="C439" s="1000"/>
      <c r="D439" s="1000"/>
      <c r="E439" s="1000"/>
      <c r="F439" s="1000"/>
      <c r="G439" s="1000"/>
      <c r="H439" s="1000"/>
      <c r="I439" s="1000"/>
      <c r="J439" s="609"/>
    </row>
    <row r="440" spans="1:10" ht="15" customHeight="1">
      <c r="A440" s="609"/>
      <c r="B440" s="334"/>
      <c r="C440" s="334"/>
      <c r="D440" s="334"/>
      <c r="E440" s="334"/>
      <c r="F440" s="334"/>
      <c r="G440" s="334"/>
      <c r="H440" s="334"/>
      <c r="I440" s="334"/>
      <c r="J440" s="609"/>
    </row>
    <row r="441" spans="1:10" ht="15.75" hidden="1" customHeight="1">
      <c r="A441" s="609"/>
      <c r="B441" s="334"/>
      <c r="C441" s="334"/>
      <c r="D441" s="334"/>
      <c r="E441" s="334"/>
      <c r="F441" s="334"/>
      <c r="G441" s="334"/>
      <c r="H441" s="334"/>
      <c r="I441" s="334"/>
      <c r="J441" s="609"/>
    </row>
    <row r="442" spans="1:10" ht="19.5" hidden="1" customHeight="1">
      <c r="A442" s="390"/>
      <c r="B442" s="334"/>
      <c r="C442" s="334"/>
      <c r="D442" s="334"/>
      <c r="E442" s="334"/>
      <c r="F442" s="334"/>
      <c r="G442" s="334"/>
      <c r="H442" s="334"/>
      <c r="I442" s="334"/>
      <c r="J442" s="651"/>
    </row>
    <row r="443" spans="1:10" ht="45.75" customHeight="1">
      <c r="A443" s="633" t="s">
        <v>919</v>
      </c>
      <c r="B443" s="1001" t="s">
        <v>946</v>
      </c>
      <c r="C443" s="1001"/>
      <c r="D443" s="1001"/>
      <c r="E443" s="1001"/>
      <c r="F443" s="1001"/>
      <c r="G443" s="1001"/>
      <c r="H443" s="1001"/>
      <c r="I443" s="1001"/>
      <c r="J443" s="609"/>
    </row>
    <row r="444" spans="1:10" ht="62.25" customHeight="1">
      <c r="A444" s="407">
        <v>4.0999999999999996</v>
      </c>
      <c r="B444" s="997" t="s">
        <v>973</v>
      </c>
      <c r="C444" s="997"/>
      <c r="D444" s="997"/>
      <c r="E444" s="997"/>
      <c r="F444" s="997"/>
      <c r="G444" s="997"/>
      <c r="H444" s="997"/>
      <c r="I444" s="997"/>
      <c r="J444" s="609"/>
    </row>
    <row r="445" spans="1:10" ht="17.25" hidden="1" customHeight="1">
      <c r="A445" s="633"/>
      <c r="B445" s="716"/>
      <c r="C445" s="716"/>
      <c r="D445" s="716"/>
      <c r="E445" s="716"/>
      <c r="F445" s="716"/>
      <c r="G445" s="435"/>
      <c r="H445" s="435"/>
      <c r="I445" s="716"/>
      <c r="J445" s="609"/>
    </row>
    <row r="446" spans="1:10" ht="17.25" hidden="1" customHeight="1">
      <c r="A446" s="390"/>
      <c r="B446" s="334"/>
      <c r="C446" s="334"/>
      <c r="D446" s="334"/>
      <c r="E446" s="334"/>
      <c r="F446" s="334"/>
      <c r="G446" s="334"/>
      <c r="H446" s="334"/>
      <c r="I446" s="334"/>
      <c r="J446" s="609"/>
    </row>
    <row r="447" spans="1:10" ht="17.25" hidden="1" customHeight="1">
      <c r="A447" s="609"/>
      <c r="B447" s="703"/>
      <c r="C447" s="334"/>
      <c r="D447" s="334"/>
      <c r="E447" s="334"/>
      <c r="F447" s="334"/>
      <c r="G447" s="334"/>
      <c r="H447" s="334"/>
      <c r="I447" s="334"/>
      <c r="J447" s="609"/>
    </row>
    <row r="448" spans="1:10" ht="100.5" customHeight="1">
      <c r="A448" s="609"/>
      <c r="B448" s="718" t="s">
        <v>947</v>
      </c>
      <c r="C448" s="997" t="s">
        <v>948</v>
      </c>
      <c r="D448" s="997"/>
      <c r="E448" s="997"/>
      <c r="F448" s="997"/>
      <c r="G448" s="997"/>
      <c r="H448" s="997"/>
      <c r="I448" s="997"/>
      <c r="J448" s="609"/>
    </row>
    <row r="449" spans="1:13" ht="16.5">
      <c r="A449" s="609"/>
      <c r="B449" s="703"/>
      <c r="C449" s="334"/>
      <c r="D449" s="334"/>
      <c r="E449" s="334"/>
      <c r="F449" s="334"/>
      <c r="G449" s="334"/>
      <c r="H449" s="334"/>
      <c r="I449" s="334"/>
    </row>
    <row r="450" spans="1:13" ht="72" customHeight="1">
      <c r="A450" s="609"/>
      <c r="B450" s="718" t="s">
        <v>545</v>
      </c>
      <c r="C450" s="997" t="s">
        <v>949</v>
      </c>
      <c r="D450" s="997"/>
      <c r="E450" s="997"/>
      <c r="F450" s="997"/>
      <c r="G450" s="997"/>
      <c r="H450" s="997"/>
      <c r="I450" s="997"/>
      <c r="J450" s="609"/>
    </row>
    <row r="451" spans="1:13" ht="11.25" hidden="1" customHeight="1">
      <c r="A451" s="609"/>
      <c r="B451" s="718"/>
      <c r="C451" s="717"/>
      <c r="D451" s="717"/>
      <c r="E451" s="717"/>
      <c r="F451" s="717"/>
      <c r="G451" s="717"/>
      <c r="H451" s="717"/>
      <c r="I451" s="717"/>
      <c r="J451" s="609"/>
    </row>
    <row r="452" spans="1:13" ht="7.5" hidden="1" customHeight="1">
      <c r="A452" s="609"/>
      <c r="B452" s="718"/>
      <c r="C452" s="717"/>
      <c r="D452" s="717"/>
      <c r="E452" s="717"/>
      <c r="F452" s="717"/>
      <c r="G452" s="717"/>
      <c r="H452" s="717"/>
      <c r="I452" s="717"/>
      <c r="J452" s="609"/>
    </row>
    <row r="453" spans="1:13" ht="6.75" hidden="1" customHeight="1">
      <c r="A453" s="609"/>
      <c r="B453" s="718"/>
      <c r="C453" s="717"/>
      <c r="D453" s="717"/>
      <c r="E453" s="717"/>
      <c r="F453" s="717"/>
      <c r="G453" s="717"/>
      <c r="H453" s="717"/>
      <c r="I453" s="717"/>
      <c r="J453" s="609"/>
    </row>
    <row r="454" spans="1:13" ht="7.5" hidden="1" customHeight="1">
      <c r="A454" s="390"/>
      <c r="B454" s="334"/>
      <c r="C454" s="334"/>
      <c r="D454" s="334"/>
      <c r="E454" s="334"/>
      <c r="F454" s="334"/>
      <c r="G454" s="334"/>
      <c r="H454" s="334"/>
      <c r="I454" s="334"/>
      <c r="J454" s="609"/>
    </row>
    <row r="455" spans="1:13" ht="33" customHeight="1">
      <c r="A455" s="409">
        <v>4.2</v>
      </c>
      <c r="B455" s="998" t="s">
        <v>950</v>
      </c>
      <c r="C455" s="998"/>
      <c r="D455" s="998"/>
      <c r="E455" s="998"/>
      <c r="F455" s="998"/>
      <c r="G455" s="998"/>
      <c r="H455" s="998"/>
      <c r="I455" s="998"/>
      <c r="J455" s="652" t="s">
        <v>951</v>
      </c>
      <c r="K455" s="653" t="s">
        <v>952</v>
      </c>
      <c r="L455" s="653" t="s">
        <v>953</v>
      </c>
    </row>
    <row r="456" spans="1:13" ht="9.75" customHeight="1">
      <c r="A456" s="609"/>
      <c r="B456" s="334"/>
      <c r="C456" s="334"/>
      <c r="D456" s="334"/>
      <c r="E456" s="334"/>
      <c r="F456" s="334"/>
      <c r="G456" s="334"/>
      <c r="H456" s="334"/>
      <c r="I456" s="334"/>
      <c r="J456" s="652" t="s">
        <v>951</v>
      </c>
      <c r="K456" s="653" t="s">
        <v>952</v>
      </c>
      <c r="L456" s="653" t="s">
        <v>953</v>
      </c>
    </row>
    <row r="457" spans="1:13" ht="22.5" customHeight="1">
      <c r="A457" s="609"/>
      <c r="B457" s="998" t="s">
        <v>954</v>
      </c>
      <c r="C457" s="998"/>
      <c r="D457" s="998"/>
      <c r="E457" s="998"/>
      <c r="F457" s="998"/>
      <c r="G457" s="998"/>
      <c r="H457" s="998"/>
      <c r="I457" s="998"/>
      <c r="J457" s="652" t="s">
        <v>809</v>
      </c>
      <c r="K457" s="653" t="s">
        <v>808</v>
      </c>
      <c r="L457" s="653" t="s">
        <v>955</v>
      </c>
    </row>
    <row r="458" spans="1:13" ht="30" customHeight="1">
      <c r="A458" s="444"/>
      <c r="B458" s="999"/>
      <c r="C458" s="999"/>
      <c r="D458" s="999" t="str">
        <f>IF('[5]Names of Bidder'!D6 = "Sole Bidder", "For individual  firm  ", " For a joint venture of firms")</f>
        <v xml:space="preserve">For individual  firm  </v>
      </c>
      <c r="E458" s="999"/>
      <c r="F458" s="999"/>
      <c r="G458" s="999"/>
      <c r="H458" s="999"/>
      <c r="I458" s="999"/>
      <c r="J458" s="654" t="s">
        <v>805</v>
      </c>
      <c r="K458" s="654" t="s">
        <v>807</v>
      </c>
      <c r="L458" s="654" t="s">
        <v>806</v>
      </c>
    </row>
    <row r="459" spans="1:13" ht="30" customHeight="1">
      <c r="A459" s="614"/>
      <c r="B459" s="466"/>
      <c r="C459" s="705"/>
      <c r="D459" s="989" t="s">
        <v>888</v>
      </c>
      <c r="E459" s="990"/>
      <c r="F459" s="991" t="s">
        <v>889</v>
      </c>
      <c r="G459" s="992"/>
      <c r="H459" s="991" t="s">
        <v>890</v>
      </c>
      <c r="I459" s="992"/>
      <c r="J459" s="654" t="s">
        <v>805</v>
      </c>
      <c r="K459" s="654" t="s">
        <v>807</v>
      </c>
      <c r="L459" s="654" t="s">
        <v>806</v>
      </c>
    </row>
    <row r="460" spans="1:13" ht="45.6" customHeight="1">
      <c r="A460" s="634" t="s">
        <v>399</v>
      </c>
      <c r="B460" s="993" t="s">
        <v>956</v>
      </c>
      <c r="C460" s="993"/>
      <c r="D460" s="994" t="s">
        <v>957</v>
      </c>
      <c r="E460" s="995"/>
      <c r="F460" s="996" t="s">
        <v>957</v>
      </c>
      <c r="G460" s="990"/>
      <c r="H460" s="996" t="s">
        <v>957</v>
      </c>
      <c r="I460" s="990"/>
      <c r="J460" s="654" t="s">
        <v>808</v>
      </c>
      <c r="K460" s="654" t="s">
        <v>810</v>
      </c>
      <c r="L460" s="654" t="s">
        <v>809</v>
      </c>
    </row>
    <row r="461" spans="1:13" ht="17.25" customHeight="1">
      <c r="A461" s="635"/>
      <c r="B461" s="978" t="s">
        <v>958</v>
      </c>
      <c r="C461" s="979"/>
      <c r="D461" s="984"/>
      <c r="E461" s="985"/>
      <c r="F461" s="986"/>
      <c r="G461" s="987"/>
      <c r="H461" s="986"/>
      <c r="I461" s="987"/>
      <c r="J461" s="653" t="s">
        <v>806</v>
      </c>
      <c r="K461" s="653" t="s">
        <v>805</v>
      </c>
      <c r="L461" s="653" t="s">
        <v>807</v>
      </c>
      <c r="M461" s="655"/>
    </row>
    <row r="462" spans="1:13" ht="17.25" customHeight="1">
      <c r="A462" s="635"/>
      <c r="B462" s="980"/>
      <c r="C462" s="981"/>
      <c r="D462" s="719"/>
      <c r="E462" s="720"/>
      <c r="F462" s="719"/>
      <c r="G462" s="720"/>
      <c r="H462" s="719"/>
      <c r="I462" s="720"/>
      <c r="J462" s="653" t="s">
        <v>806</v>
      </c>
      <c r="K462" s="653" t="s">
        <v>805</v>
      </c>
      <c r="L462" s="653" t="s">
        <v>951</v>
      </c>
      <c r="M462" s="655"/>
    </row>
    <row r="463" spans="1:13" ht="17.25" customHeight="1">
      <c r="A463" s="635"/>
      <c r="B463" s="982"/>
      <c r="C463" s="983"/>
      <c r="D463" s="721"/>
      <c r="E463" s="662"/>
      <c r="F463" s="721"/>
      <c r="G463" s="662"/>
      <c r="H463" s="721"/>
      <c r="I463" s="662"/>
      <c r="J463" s="653" t="s">
        <v>809</v>
      </c>
      <c r="K463" s="653" t="s">
        <v>808</v>
      </c>
      <c r="L463" s="653" t="s">
        <v>810</v>
      </c>
      <c r="M463" s="655"/>
    </row>
    <row r="464" spans="1:13" ht="17.25" customHeight="1">
      <c r="A464" s="635"/>
      <c r="B464" s="978" t="s">
        <v>959</v>
      </c>
      <c r="C464" s="979"/>
      <c r="D464" s="984"/>
      <c r="E464" s="985"/>
      <c r="F464" s="986"/>
      <c r="G464" s="987"/>
      <c r="H464" s="986"/>
      <c r="I464" s="987"/>
      <c r="J464" s="653" t="s">
        <v>806</v>
      </c>
      <c r="K464" s="653" t="s">
        <v>805</v>
      </c>
      <c r="L464" s="653" t="s">
        <v>807</v>
      </c>
      <c r="M464" s="655"/>
    </row>
    <row r="465" spans="1:13" ht="17.25" customHeight="1">
      <c r="A465" s="635"/>
      <c r="B465" s="980"/>
      <c r="C465" s="981"/>
      <c r="D465" s="719"/>
      <c r="E465" s="720"/>
      <c r="F465" s="719"/>
      <c r="G465" s="720"/>
      <c r="H465" s="719"/>
      <c r="I465" s="720"/>
      <c r="J465" s="653" t="s">
        <v>806</v>
      </c>
      <c r="K465" s="653" t="s">
        <v>805</v>
      </c>
      <c r="L465" s="653" t="s">
        <v>807</v>
      </c>
      <c r="M465" s="655"/>
    </row>
    <row r="466" spans="1:13" ht="17.25" customHeight="1">
      <c r="A466" s="635"/>
      <c r="B466" s="982"/>
      <c r="C466" s="983"/>
      <c r="D466" s="721"/>
      <c r="E466" s="662"/>
      <c r="F466" s="721"/>
      <c r="G466" s="662"/>
      <c r="H466" s="721"/>
      <c r="I466" s="662"/>
      <c r="J466" s="653" t="s">
        <v>809</v>
      </c>
      <c r="K466" s="653" t="s">
        <v>808</v>
      </c>
      <c r="L466" s="653" t="s">
        <v>810</v>
      </c>
      <c r="M466" s="655"/>
    </row>
    <row r="467" spans="1:13" ht="17.25" customHeight="1">
      <c r="A467" s="635"/>
      <c r="B467" s="978" t="s">
        <v>960</v>
      </c>
      <c r="C467" s="979"/>
      <c r="D467" s="984"/>
      <c r="E467" s="985"/>
      <c r="F467" s="986"/>
      <c r="G467" s="987"/>
      <c r="H467" s="986"/>
      <c r="I467" s="987"/>
      <c r="J467" s="653" t="s">
        <v>806</v>
      </c>
      <c r="K467" s="653" t="s">
        <v>805</v>
      </c>
      <c r="L467" s="653" t="s">
        <v>807</v>
      </c>
      <c r="M467" s="655"/>
    </row>
    <row r="468" spans="1:13" ht="17.25" customHeight="1">
      <c r="A468" s="635"/>
      <c r="B468" s="980"/>
      <c r="C468" s="981"/>
      <c r="D468" s="719"/>
      <c r="E468" s="720"/>
      <c r="F468" s="719"/>
      <c r="G468" s="720"/>
      <c r="H468" s="719"/>
      <c r="I468" s="720"/>
      <c r="J468" s="653" t="s">
        <v>961</v>
      </c>
      <c r="K468" s="653" t="s">
        <v>805</v>
      </c>
      <c r="L468" s="653" t="s">
        <v>807</v>
      </c>
      <c r="M468" s="655"/>
    </row>
    <row r="469" spans="1:13" ht="17.25" customHeight="1">
      <c r="A469" s="635"/>
      <c r="B469" s="982"/>
      <c r="C469" s="983"/>
      <c r="D469" s="721"/>
      <c r="E469" s="662"/>
      <c r="F469" s="721"/>
      <c r="G469" s="662"/>
      <c r="H469" s="721"/>
      <c r="I469" s="662"/>
      <c r="J469" s="653" t="s">
        <v>809</v>
      </c>
      <c r="K469" s="653" t="s">
        <v>808</v>
      </c>
      <c r="L469" s="653" t="s">
        <v>810</v>
      </c>
      <c r="M469" s="655"/>
    </row>
    <row r="470" spans="1:13" ht="17.25" customHeight="1">
      <c r="A470" s="635"/>
      <c r="B470" s="978" t="s">
        <v>962</v>
      </c>
      <c r="C470" s="979"/>
      <c r="D470" s="984"/>
      <c r="E470" s="985"/>
      <c r="F470" s="986"/>
      <c r="G470" s="987"/>
      <c r="H470" s="986"/>
      <c r="I470" s="987"/>
      <c r="J470" s="609"/>
    </row>
    <row r="471" spans="1:13" ht="14.25" customHeight="1">
      <c r="A471" s="635"/>
      <c r="B471" s="980"/>
      <c r="C471" s="981"/>
      <c r="D471" s="719"/>
      <c r="E471" s="720"/>
      <c r="F471" s="719"/>
      <c r="G471" s="720"/>
      <c r="H471" s="719"/>
      <c r="I471" s="720"/>
      <c r="J471" s="609"/>
    </row>
    <row r="472" spans="1:13" ht="16.5">
      <c r="A472" s="635"/>
      <c r="B472" s="982"/>
      <c r="C472" s="983"/>
      <c r="D472" s="721"/>
      <c r="E472" s="662"/>
      <c r="F472" s="721"/>
      <c r="G472" s="662"/>
      <c r="H472" s="721"/>
      <c r="I472" s="662"/>
    </row>
    <row r="473" spans="1:13" ht="16.5">
      <c r="A473" s="635"/>
      <c r="B473" s="978" t="s">
        <v>963</v>
      </c>
      <c r="C473" s="979"/>
      <c r="D473" s="984"/>
      <c r="E473" s="985"/>
      <c r="F473" s="986"/>
      <c r="G473" s="987"/>
      <c r="H473" s="986"/>
      <c r="I473" s="987"/>
      <c r="J473" s="609"/>
    </row>
    <row r="474" spans="1:13" ht="16.5">
      <c r="A474" s="635"/>
      <c r="B474" s="980"/>
      <c r="C474" s="981"/>
      <c r="D474" s="719"/>
      <c r="E474" s="720"/>
      <c r="F474" s="719"/>
      <c r="G474" s="720"/>
      <c r="H474" s="719"/>
      <c r="I474" s="720"/>
    </row>
    <row r="475" spans="1:13" ht="16.5">
      <c r="A475" s="635"/>
      <c r="B475" s="982"/>
      <c r="C475" s="983"/>
      <c r="D475" s="721"/>
      <c r="E475" s="662"/>
      <c r="F475" s="721"/>
      <c r="G475" s="662"/>
      <c r="H475" s="721"/>
      <c r="I475" s="662"/>
    </row>
    <row r="476" spans="1:13" ht="15" customHeight="1">
      <c r="A476" s="390"/>
      <c r="B476" s="334"/>
      <c r="C476" s="334"/>
      <c r="D476" s="334"/>
      <c r="E476" s="334"/>
      <c r="F476" s="334"/>
      <c r="G476" s="334"/>
      <c r="H476" s="334"/>
      <c r="I476" s="334"/>
      <c r="J476" s="609"/>
    </row>
    <row r="477" spans="1:13" ht="16.5" customHeight="1">
      <c r="A477" s="634" t="s">
        <v>401</v>
      </c>
      <c r="B477" s="975" t="s">
        <v>964</v>
      </c>
      <c r="C477" s="975"/>
      <c r="D477" s="975"/>
      <c r="E477" s="975"/>
      <c r="F477" s="975"/>
      <c r="G477" s="334"/>
      <c r="H477" s="334"/>
      <c r="I477" s="334"/>
      <c r="J477" s="609"/>
    </row>
    <row r="478" spans="1:13" ht="16.5" customHeight="1">
      <c r="A478" s="390"/>
      <c r="B478" s="975"/>
      <c r="C478" s="975"/>
      <c r="D478" s="975"/>
      <c r="E478" s="975"/>
      <c r="F478" s="975"/>
      <c r="G478" s="334"/>
      <c r="H478" s="334"/>
      <c r="I478" s="334"/>
      <c r="J478" s="609"/>
    </row>
    <row r="479" spans="1:13" ht="33" customHeight="1">
      <c r="A479" s="382"/>
      <c r="B479" s="988" t="s">
        <v>965</v>
      </c>
      <c r="C479" s="988"/>
      <c r="D479" s="988"/>
      <c r="E479" s="988"/>
      <c r="F479" s="988"/>
      <c r="G479" s="702"/>
      <c r="H479" s="466"/>
      <c r="I479" s="435"/>
    </row>
    <row r="480" spans="1:13" ht="54" customHeight="1">
      <c r="A480" s="468">
        <v>5</v>
      </c>
      <c r="B480" s="975" t="s">
        <v>966</v>
      </c>
      <c r="C480" s="975"/>
      <c r="D480" s="975"/>
      <c r="E480" s="975"/>
      <c r="F480" s="975"/>
      <c r="G480" s="975"/>
      <c r="H480" s="975"/>
      <c r="I480" s="975"/>
    </row>
    <row r="481" spans="1:9" ht="16.5">
      <c r="A481" s="382"/>
      <c r="B481" s="327" t="s">
        <v>6</v>
      </c>
      <c r="C481" s="976" t="str">
        <f>'[4]Attach 9'!B47</f>
        <v/>
      </c>
      <c r="D481" s="976"/>
      <c r="E481" s="435"/>
      <c r="F481" s="326" t="s">
        <v>4</v>
      </c>
      <c r="G481" s="977" t="str">
        <f>'[4]Attach 9'!E47</f>
        <v/>
      </c>
      <c r="H481" s="977"/>
      <c r="I481" s="977"/>
    </row>
    <row r="482" spans="1:9" ht="16.5">
      <c r="A482" s="382"/>
      <c r="B482" s="327" t="s">
        <v>7</v>
      </c>
      <c r="C482" s="328" t="str">
        <f>'[4]Attach 9'!B48</f>
        <v/>
      </c>
      <c r="D482" s="435"/>
      <c r="E482" s="435"/>
      <c r="F482" s="326" t="s">
        <v>5</v>
      </c>
      <c r="G482" s="977" t="str">
        <f>'[4]Attach 9'!E48</f>
        <v/>
      </c>
      <c r="H482" s="977"/>
      <c r="I482" s="977"/>
    </row>
    <row r="483" spans="1:9" ht="15.75">
      <c r="A483" s="382"/>
      <c r="B483" s="382"/>
      <c r="C483" s="382"/>
      <c r="D483" s="382"/>
      <c r="E483" s="382"/>
      <c r="F483" s="382"/>
      <c r="G483" s="382"/>
      <c r="H483" s="382"/>
      <c r="I483" s="382"/>
    </row>
    <row r="484" spans="1:9" ht="15.75">
      <c r="A484" s="382"/>
      <c r="B484" s="382"/>
      <c r="C484" s="382"/>
      <c r="D484" s="382"/>
      <c r="E484" s="382"/>
      <c r="F484" s="382"/>
      <c r="G484" s="382"/>
      <c r="H484" s="382"/>
      <c r="I484" s="382"/>
    </row>
    <row r="485" spans="1:9" ht="15.75">
      <c r="A485" s="382"/>
      <c r="B485" s="382"/>
      <c r="C485" s="382"/>
      <c r="D485" s="382"/>
      <c r="E485" s="382"/>
      <c r="F485" s="382"/>
      <c r="G485" s="382"/>
      <c r="H485" s="382"/>
      <c r="I485" s="382"/>
    </row>
    <row r="486" spans="1:9" ht="15.75">
      <c r="A486" s="382"/>
      <c r="B486" s="382"/>
      <c r="C486" s="382"/>
      <c r="D486" s="382"/>
      <c r="E486" s="382"/>
      <c r="F486" s="382"/>
      <c r="G486" s="382"/>
      <c r="H486" s="382"/>
      <c r="I486" s="382"/>
    </row>
    <row r="487" spans="1:9" ht="15.75">
      <c r="A487" s="382"/>
      <c r="B487" s="382"/>
      <c r="C487" s="382"/>
      <c r="D487" s="382"/>
      <c r="E487" s="382"/>
      <c r="F487" s="382"/>
      <c r="G487" s="382"/>
      <c r="H487" s="382"/>
      <c r="I487" s="382"/>
    </row>
    <row r="488" spans="1:9" ht="15.75">
      <c r="A488" s="382"/>
      <c r="B488" s="382"/>
      <c r="C488" s="382"/>
      <c r="D488" s="382"/>
      <c r="E488" s="382"/>
      <c r="F488" s="382"/>
      <c r="G488" s="382"/>
      <c r="H488" s="382"/>
      <c r="I488" s="382"/>
    </row>
    <row r="489" spans="1:9" ht="15.75">
      <c r="A489" s="382"/>
      <c r="B489" s="382"/>
      <c r="C489" s="382"/>
      <c r="D489" s="382"/>
      <c r="E489" s="382"/>
      <c r="F489" s="382"/>
      <c r="G489" s="382"/>
      <c r="H489" s="382"/>
      <c r="I489" s="382"/>
    </row>
    <row r="490" spans="1:9" ht="15.75">
      <c r="A490" s="382"/>
      <c r="B490" s="382"/>
      <c r="C490" s="382"/>
      <c r="D490" s="382"/>
      <c r="E490" s="382"/>
      <c r="F490" s="382"/>
      <c r="G490" s="382"/>
      <c r="H490" s="382"/>
      <c r="I490" s="382"/>
    </row>
    <row r="491" spans="1:9" ht="15.75">
      <c r="A491" s="382"/>
      <c r="B491" s="382"/>
      <c r="C491" s="382"/>
      <c r="D491" s="382"/>
      <c r="E491" s="382"/>
      <c r="F491" s="382"/>
      <c r="G491" s="382"/>
      <c r="H491" s="382"/>
      <c r="I491" s="382"/>
    </row>
    <row r="492" spans="1:9" ht="15.75">
      <c r="A492" s="382"/>
      <c r="B492" s="382"/>
      <c r="C492" s="382"/>
      <c r="D492" s="382"/>
      <c r="E492" s="382"/>
      <c r="F492" s="382"/>
      <c r="G492" s="382"/>
      <c r="H492" s="382"/>
      <c r="I492" s="382"/>
    </row>
  </sheetData>
  <sheetProtection algorithmName="SHA-512" hashValue="gu9wu1BeE0M5V4U0UZ2/QaJlAZvVoSU0a6iT7BZq4gC909PtuTmUzLGrkD2A3gLH23b8zJCIw2x/YaJ8j38cmQ==" saltValue="bQsYlHLXL174ZJcsrFYlXw==" spinCount="100000" sheet="1" formatCells="0" formatColumns="0" formatRows="0" insertColumns="0" insertRows="0" selectLockedCells="1"/>
  <mergeCells count="534">
    <mergeCell ref="A3:I3"/>
    <mergeCell ref="A5:I5"/>
    <mergeCell ref="A8:D8"/>
    <mergeCell ref="B9:D9"/>
    <mergeCell ref="B10:D10"/>
    <mergeCell ref="B11:D11"/>
    <mergeCell ref="B27:I27"/>
    <mergeCell ref="B28:I28"/>
    <mergeCell ref="B29:I29"/>
    <mergeCell ref="B30:G31"/>
    <mergeCell ref="B32:G32"/>
    <mergeCell ref="B33:I33"/>
    <mergeCell ref="B12:D12"/>
    <mergeCell ref="A16:I16"/>
    <mergeCell ref="A18:I18"/>
    <mergeCell ref="A23:I23"/>
    <mergeCell ref="A25:I25"/>
    <mergeCell ref="B26:I26"/>
    <mergeCell ref="D44:E44"/>
    <mergeCell ref="F44:G44"/>
    <mergeCell ref="H44:I44"/>
    <mergeCell ref="B45:C45"/>
    <mergeCell ref="D45:E45"/>
    <mergeCell ref="F45:G45"/>
    <mergeCell ref="H45:I45"/>
    <mergeCell ref="B34:I34"/>
    <mergeCell ref="B35:I35"/>
    <mergeCell ref="B38:I38"/>
    <mergeCell ref="B39:I39"/>
    <mergeCell ref="B40:I40"/>
    <mergeCell ref="B43:C43"/>
    <mergeCell ref="D43:I43"/>
    <mergeCell ref="A46:A48"/>
    <mergeCell ref="B46:C48"/>
    <mergeCell ref="D46:E46"/>
    <mergeCell ref="F46:G46"/>
    <mergeCell ref="H46:I46"/>
    <mergeCell ref="D47:E47"/>
    <mergeCell ref="F47:G47"/>
    <mergeCell ref="H47:I47"/>
    <mergeCell ref="D48:E48"/>
    <mergeCell ref="F48:G48"/>
    <mergeCell ref="H48:I48"/>
    <mergeCell ref="B49:C49"/>
    <mergeCell ref="D49:E49"/>
    <mergeCell ref="F49:G49"/>
    <mergeCell ref="H49:I49"/>
    <mergeCell ref="B50:C50"/>
    <mergeCell ref="D50:E50"/>
    <mergeCell ref="F50:G50"/>
    <mergeCell ref="H50:I50"/>
    <mergeCell ref="B53:C53"/>
    <mergeCell ref="D53:E53"/>
    <mergeCell ref="F53:G53"/>
    <mergeCell ref="H53:I53"/>
    <mergeCell ref="B54:C54"/>
    <mergeCell ref="D54:E54"/>
    <mergeCell ref="F54:G54"/>
    <mergeCell ref="H54:I54"/>
    <mergeCell ref="B51:C51"/>
    <mergeCell ref="D51:E51"/>
    <mergeCell ref="F51:G51"/>
    <mergeCell ref="H51:I51"/>
    <mergeCell ref="B52:C52"/>
    <mergeCell ref="D52:E52"/>
    <mergeCell ref="F52:G52"/>
    <mergeCell ref="H52:I52"/>
    <mergeCell ref="D57:E57"/>
    <mergeCell ref="F57:G57"/>
    <mergeCell ref="H57:I57"/>
    <mergeCell ref="B101:I101"/>
    <mergeCell ref="B103:I103"/>
    <mergeCell ref="B105:I105"/>
    <mergeCell ref="D55:E55"/>
    <mergeCell ref="F55:G55"/>
    <mergeCell ref="H55:I55"/>
    <mergeCell ref="D56:E56"/>
    <mergeCell ref="F56:G56"/>
    <mergeCell ref="H56:I56"/>
    <mergeCell ref="B118:I118"/>
    <mergeCell ref="B119:I119"/>
    <mergeCell ref="B126:E126"/>
    <mergeCell ref="F126:G126"/>
    <mergeCell ref="H126:I126"/>
    <mergeCell ref="B127:E127"/>
    <mergeCell ref="F127:G127"/>
    <mergeCell ref="H127:I127"/>
    <mergeCell ref="B107:I107"/>
    <mergeCell ref="B109:I109"/>
    <mergeCell ref="B111:I111"/>
    <mergeCell ref="B112:I112"/>
    <mergeCell ref="B114:I114"/>
    <mergeCell ref="B116:I116"/>
    <mergeCell ref="B130:E130"/>
    <mergeCell ref="F130:G130"/>
    <mergeCell ref="H130:I130"/>
    <mergeCell ref="B131:E131"/>
    <mergeCell ref="F131:G131"/>
    <mergeCell ref="H131:I131"/>
    <mergeCell ref="B128:E128"/>
    <mergeCell ref="F128:G128"/>
    <mergeCell ref="H128:I128"/>
    <mergeCell ref="B129:E129"/>
    <mergeCell ref="F129:G129"/>
    <mergeCell ref="H129:I129"/>
    <mergeCell ref="B133:E133"/>
    <mergeCell ref="F133:G133"/>
    <mergeCell ref="H133:I133"/>
    <mergeCell ref="A135:A138"/>
    <mergeCell ref="B135:E138"/>
    <mergeCell ref="F135:G135"/>
    <mergeCell ref="H135:I135"/>
    <mergeCell ref="F136:G136"/>
    <mergeCell ref="H136:I136"/>
    <mergeCell ref="F137:G137"/>
    <mergeCell ref="H141:I141"/>
    <mergeCell ref="A143:A150"/>
    <mergeCell ref="B143:E150"/>
    <mergeCell ref="A154:A156"/>
    <mergeCell ref="B154:E154"/>
    <mergeCell ref="B155:E155"/>
    <mergeCell ref="B156:E156"/>
    <mergeCell ref="H137:I137"/>
    <mergeCell ref="F138:G138"/>
    <mergeCell ref="H138:I138"/>
    <mergeCell ref="F139:G139"/>
    <mergeCell ref="H139:I139"/>
    <mergeCell ref="F140:G140"/>
    <mergeCell ref="H140:I140"/>
    <mergeCell ref="B157:E157"/>
    <mergeCell ref="B158:E158"/>
    <mergeCell ref="B159:E159"/>
    <mergeCell ref="B160:E160"/>
    <mergeCell ref="A162:A164"/>
    <mergeCell ref="B162:E162"/>
    <mergeCell ref="B163:E163"/>
    <mergeCell ref="B164:E164"/>
    <mergeCell ref="F141:G141"/>
    <mergeCell ref="A172:A174"/>
    <mergeCell ref="B172:E172"/>
    <mergeCell ref="F172:G172"/>
    <mergeCell ref="H172:I172"/>
    <mergeCell ref="B165:E165"/>
    <mergeCell ref="B166:E166"/>
    <mergeCell ref="A168:A170"/>
    <mergeCell ref="B168:E168"/>
    <mergeCell ref="F168:G168"/>
    <mergeCell ref="H168:I168"/>
    <mergeCell ref="B169:E169"/>
    <mergeCell ref="F169:G169"/>
    <mergeCell ref="H169:I169"/>
    <mergeCell ref="B170:E170"/>
    <mergeCell ref="F182:I182"/>
    <mergeCell ref="J182:M182"/>
    <mergeCell ref="N182:Q182"/>
    <mergeCell ref="R182:U182"/>
    <mergeCell ref="V182:Y182"/>
    <mergeCell ref="B212:G212"/>
    <mergeCell ref="H212:I212"/>
    <mergeCell ref="F170:G170"/>
    <mergeCell ref="H170:I170"/>
    <mergeCell ref="B218:E218"/>
    <mergeCell ref="F218:G218"/>
    <mergeCell ref="H218:I218"/>
    <mergeCell ref="B219:E219"/>
    <mergeCell ref="F219:G219"/>
    <mergeCell ref="H219:I219"/>
    <mergeCell ref="B213:G213"/>
    <mergeCell ref="H213:I213"/>
    <mergeCell ref="B214:G214"/>
    <mergeCell ref="H214:I214"/>
    <mergeCell ref="B217:E217"/>
    <mergeCell ref="F217:G217"/>
    <mergeCell ref="H217:I217"/>
    <mergeCell ref="B222:E222"/>
    <mergeCell ref="F222:G222"/>
    <mergeCell ref="H222:I222"/>
    <mergeCell ref="B224:E224"/>
    <mergeCell ref="F224:G224"/>
    <mergeCell ref="H224:I224"/>
    <mergeCell ref="B220:E220"/>
    <mergeCell ref="F220:G220"/>
    <mergeCell ref="H220:I220"/>
    <mergeCell ref="B221:E221"/>
    <mergeCell ref="F221:G221"/>
    <mergeCell ref="H221:I221"/>
    <mergeCell ref="F230:G230"/>
    <mergeCell ref="H230:I230"/>
    <mergeCell ref="F231:G231"/>
    <mergeCell ref="H231:I231"/>
    <mergeCell ref="F232:G232"/>
    <mergeCell ref="H232:I232"/>
    <mergeCell ref="A226:A229"/>
    <mergeCell ref="B226:E229"/>
    <mergeCell ref="F226:G226"/>
    <mergeCell ref="H226:I226"/>
    <mergeCell ref="F227:G227"/>
    <mergeCell ref="H227:I227"/>
    <mergeCell ref="F228:G228"/>
    <mergeCell ref="H228:I228"/>
    <mergeCell ref="F229:G229"/>
    <mergeCell ref="H229:I229"/>
    <mergeCell ref="A254:A256"/>
    <mergeCell ref="B254:E254"/>
    <mergeCell ref="B255:E255"/>
    <mergeCell ref="B256:E256"/>
    <mergeCell ref="A234:A236"/>
    <mergeCell ref="B234:E236"/>
    <mergeCell ref="A246:A248"/>
    <mergeCell ref="B246:E246"/>
    <mergeCell ref="B247:E247"/>
    <mergeCell ref="B248:E248"/>
    <mergeCell ref="B257:E257"/>
    <mergeCell ref="B258:E258"/>
    <mergeCell ref="B260:E260"/>
    <mergeCell ref="F260:G260"/>
    <mergeCell ref="H260:I260"/>
    <mergeCell ref="B261:E261"/>
    <mergeCell ref="F261:G261"/>
    <mergeCell ref="H261:I261"/>
    <mergeCell ref="B249:E249"/>
    <mergeCell ref="B250:E250"/>
    <mergeCell ref="B251:E251"/>
    <mergeCell ref="B252:E252"/>
    <mergeCell ref="B304:I304"/>
    <mergeCell ref="B306:I306"/>
    <mergeCell ref="B308:I308"/>
    <mergeCell ref="B309:I309"/>
    <mergeCell ref="C311:F311"/>
    <mergeCell ref="G311:I311"/>
    <mergeCell ref="B263:E263"/>
    <mergeCell ref="F263:G263"/>
    <mergeCell ref="H263:I263"/>
    <mergeCell ref="B265:E265"/>
    <mergeCell ref="F265:G265"/>
    <mergeCell ref="H265:I265"/>
    <mergeCell ref="C315:F315"/>
    <mergeCell ref="G315:I315"/>
    <mergeCell ref="C316:F316"/>
    <mergeCell ref="G316:I316"/>
    <mergeCell ref="C317:F317"/>
    <mergeCell ref="G317:I317"/>
    <mergeCell ref="C312:F312"/>
    <mergeCell ref="G312:I312"/>
    <mergeCell ref="B313:B314"/>
    <mergeCell ref="C313:F314"/>
    <mergeCell ref="G313:I313"/>
    <mergeCell ref="G314:I314"/>
    <mergeCell ref="C323:F323"/>
    <mergeCell ref="G323:I323"/>
    <mergeCell ref="B326:G326"/>
    <mergeCell ref="H326:I326"/>
    <mergeCell ref="B327:G327"/>
    <mergeCell ref="H327:I327"/>
    <mergeCell ref="C318:F318"/>
    <mergeCell ref="G318:I318"/>
    <mergeCell ref="C319:F319"/>
    <mergeCell ref="G319:I319"/>
    <mergeCell ref="B320:B322"/>
    <mergeCell ref="C320:F322"/>
    <mergeCell ref="G320:I320"/>
    <mergeCell ref="G321:I321"/>
    <mergeCell ref="G322:I322"/>
    <mergeCell ref="B336:I336"/>
    <mergeCell ref="B337:I337"/>
    <mergeCell ref="B338:I338"/>
    <mergeCell ref="B340:I340"/>
    <mergeCell ref="B341:G341"/>
    <mergeCell ref="H341:I341"/>
    <mergeCell ref="B328:G328"/>
    <mergeCell ref="H328:I328"/>
    <mergeCell ref="B330:I330"/>
    <mergeCell ref="B331:I331"/>
    <mergeCell ref="B333:I333"/>
    <mergeCell ref="B334:I334"/>
    <mergeCell ref="D345:E345"/>
    <mergeCell ref="F345:G345"/>
    <mergeCell ref="H345:I345"/>
    <mergeCell ref="B346:C346"/>
    <mergeCell ref="D346:E346"/>
    <mergeCell ref="F346:G346"/>
    <mergeCell ref="H346:I346"/>
    <mergeCell ref="B342:G342"/>
    <mergeCell ref="H342:I342"/>
    <mergeCell ref="B343:G343"/>
    <mergeCell ref="H343:I343"/>
    <mergeCell ref="B344:C344"/>
    <mergeCell ref="D344:I344"/>
    <mergeCell ref="B349:E349"/>
    <mergeCell ref="D350:E350"/>
    <mergeCell ref="F350:G350"/>
    <mergeCell ref="H350:I350"/>
    <mergeCell ref="D351:E351"/>
    <mergeCell ref="F351:G351"/>
    <mergeCell ref="H351:I351"/>
    <mergeCell ref="B347:C347"/>
    <mergeCell ref="D347:E347"/>
    <mergeCell ref="F347:G347"/>
    <mergeCell ref="H347:I347"/>
    <mergeCell ref="B348:C348"/>
    <mergeCell ref="D348:E348"/>
    <mergeCell ref="F348:G348"/>
    <mergeCell ref="H348:I348"/>
    <mergeCell ref="D354:E354"/>
    <mergeCell ref="F354:G354"/>
    <mergeCell ref="H354:I354"/>
    <mergeCell ref="D355:E355"/>
    <mergeCell ref="F355:G355"/>
    <mergeCell ref="H355:I355"/>
    <mergeCell ref="D352:E352"/>
    <mergeCell ref="F352:G352"/>
    <mergeCell ref="H352:I352"/>
    <mergeCell ref="D353:E353"/>
    <mergeCell ref="F353:G353"/>
    <mergeCell ref="H353:I353"/>
    <mergeCell ref="B358:I358"/>
    <mergeCell ref="B359:C359"/>
    <mergeCell ref="D359:I359"/>
    <mergeCell ref="D360:E360"/>
    <mergeCell ref="F360:G360"/>
    <mergeCell ref="H360:I360"/>
    <mergeCell ref="D356:E356"/>
    <mergeCell ref="F356:G356"/>
    <mergeCell ref="H356:I356"/>
    <mergeCell ref="B357:C357"/>
    <mergeCell ref="D357:E357"/>
    <mergeCell ref="F357:G357"/>
    <mergeCell ref="H357:I357"/>
    <mergeCell ref="B363:C363"/>
    <mergeCell ref="D363:E363"/>
    <mergeCell ref="F363:G363"/>
    <mergeCell ref="H363:I363"/>
    <mergeCell ref="B364:E364"/>
    <mergeCell ref="D365:E365"/>
    <mergeCell ref="F365:G365"/>
    <mergeCell ref="H365:I365"/>
    <mergeCell ref="B361:C361"/>
    <mergeCell ref="D361:E361"/>
    <mergeCell ref="F361:G361"/>
    <mergeCell ref="H361:I361"/>
    <mergeCell ref="B362:C362"/>
    <mergeCell ref="D362:E362"/>
    <mergeCell ref="F362:G362"/>
    <mergeCell ref="H362:I362"/>
    <mergeCell ref="D368:E368"/>
    <mergeCell ref="F368:G368"/>
    <mergeCell ref="H368:I368"/>
    <mergeCell ref="D369:E369"/>
    <mergeCell ref="F369:G369"/>
    <mergeCell ref="H369:I369"/>
    <mergeCell ref="D366:E366"/>
    <mergeCell ref="F366:G366"/>
    <mergeCell ref="H366:I366"/>
    <mergeCell ref="D367:E367"/>
    <mergeCell ref="F367:G367"/>
    <mergeCell ref="H367:I367"/>
    <mergeCell ref="B372:C372"/>
    <mergeCell ref="D372:E372"/>
    <mergeCell ref="F372:G372"/>
    <mergeCell ref="H372:I372"/>
    <mergeCell ref="B373:I373"/>
    <mergeCell ref="B374:C374"/>
    <mergeCell ref="D374:I374"/>
    <mergeCell ref="D370:E370"/>
    <mergeCell ref="F370:G370"/>
    <mergeCell ref="H370:I370"/>
    <mergeCell ref="D371:E371"/>
    <mergeCell ref="F371:G371"/>
    <mergeCell ref="H371:I371"/>
    <mergeCell ref="B377:C377"/>
    <mergeCell ref="D377:E377"/>
    <mergeCell ref="F377:G377"/>
    <mergeCell ref="H377:I377"/>
    <mergeCell ref="B378:C378"/>
    <mergeCell ref="D378:E378"/>
    <mergeCell ref="F378:G378"/>
    <mergeCell ref="H378:I378"/>
    <mergeCell ref="D375:E375"/>
    <mergeCell ref="F375:G375"/>
    <mergeCell ref="H375:I375"/>
    <mergeCell ref="B376:C376"/>
    <mergeCell ref="D376:E376"/>
    <mergeCell ref="F376:G376"/>
    <mergeCell ref="H376:I376"/>
    <mergeCell ref="B379:E379"/>
    <mergeCell ref="B380:C380"/>
    <mergeCell ref="D380:E380"/>
    <mergeCell ref="F380:G380"/>
    <mergeCell ref="H380:I380"/>
    <mergeCell ref="B381:C381"/>
    <mergeCell ref="D381:E381"/>
    <mergeCell ref="F381:G381"/>
    <mergeCell ref="H381:I381"/>
    <mergeCell ref="B384:C384"/>
    <mergeCell ref="D384:E384"/>
    <mergeCell ref="F384:G384"/>
    <mergeCell ref="H384:I384"/>
    <mergeCell ref="B385:C385"/>
    <mergeCell ref="D385:E385"/>
    <mergeCell ref="F385:G385"/>
    <mergeCell ref="H385:I385"/>
    <mergeCell ref="B382:C382"/>
    <mergeCell ref="D382:E382"/>
    <mergeCell ref="F382:G382"/>
    <mergeCell ref="H382:I382"/>
    <mergeCell ref="B383:C383"/>
    <mergeCell ref="D383:E383"/>
    <mergeCell ref="F383:G383"/>
    <mergeCell ref="H383:I383"/>
    <mergeCell ref="B389:C389"/>
    <mergeCell ref="D389:E389"/>
    <mergeCell ref="F389:G389"/>
    <mergeCell ref="H389:I389"/>
    <mergeCell ref="B390:C390"/>
    <mergeCell ref="D390:E390"/>
    <mergeCell ref="F390:G390"/>
    <mergeCell ref="H390:I390"/>
    <mergeCell ref="B386:I386"/>
    <mergeCell ref="B387:C387"/>
    <mergeCell ref="D387:I387"/>
    <mergeCell ref="D388:E388"/>
    <mergeCell ref="F388:G388"/>
    <mergeCell ref="H388:I388"/>
    <mergeCell ref="B394:C394"/>
    <mergeCell ref="D394:E394"/>
    <mergeCell ref="F394:G394"/>
    <mergeCell ref="H394:I394"/>
    <mergeCell ref="B395:C395"/>
    <mergeCell ref="D395:E395"/>
    <mergeCell ref="F395:G395"/>
    <mergeCell ref="H395:I395"/>
    <mergeCell ref="B391:C391"/>
    <mergeCell ref="D391:E391"/>
    <mergeCell ref="F391:G391"/>
    <mergeCell ref="H391:I391"/>
    <mergeCell ref="B392:E392"/>
    <mergeCell ref="B393:C393"/>
    <mergeCell ref="D393:E393"/>
    <mergeCell ref="F393:G393"/>
    <mergeCell ref="H393:I393"/>
    <mergeCell ref="B398:C398"/>
    <mergeCell ref="D398:E398"/>
    <mergeCell ref="F398:G398"/>
    <mergeCell ref="H398:I398"/>
    <mergeCell ref="J398:M398"/>
    <mergeCell ref="N398:Q398"/>
    <mergeCell ref="B396:C396"/>
    <mergeCell ref="D396:E396"/>
    <mergeCell ref="F396:G396"/>
    <mergeCell ref="H396:I396"/>
    <mergeCell ref="B397:C397"/>
    <mergeCell ref="D397:E397"/>
    <mergeCell ref="F397:G397"/>
    <mergeCell ref="H397:I397"/>
    <mergeCell ref="B402:C402"/>
    <mergeCell ref="D402:E402"/>
    <mergeCell ref="F402:G402"/>
    <mergeCell ref="H402:I402"/>
    <mergeCell ref="B403:C403"/>
    <mergeCell ref="D403:E403"/>
    <mergeCell ref="F403:G403"/>
    <mergeCell ref="H403:I403"/>
    <mergeCell ref="B399:I399"/>
    <mergeCell ref="B400:C400"/>
    <mergeCell ref="D400:E400"/>
    <mergeCell ref="F400:G400"/>
    <mergeCell ref="H400:I400"/>
    <mergeCell ref="B401:C401"/>
    <mergeCell ref="D401:E401"/>
    <mergeCell ref="F401:G401"/>
    <mergeCell ref="H401:I401"/>
    <mergeCell ref="B417:I417"/>
    <mergeCell ref="B419:I419"/>
    <mergeCell ref="B421:I421"/>
    <mergeCell ref="B423:I423"/>
    <mergeCell ref="B425:I425"/>
    <mergeCell ref="B427:I427"/>
    <mergeCell ref="B405:I405"/>
    <mergeCell ref="B407:I407"/>
    <mergeCell ref="B409:I409"/>
    <mergeCell ref="B411:I411"/>
    <mergeCell ref="B413:I413"/>
    <mergeCell ref="B415:I415"/>
    <mergeCell ref="C436:I436"/>
    <mergeCell ref="C437:I437"/>
    <mergeCell ref="C438:I438"/>
    <mergeCell ref="C439:I439"/>
    <mergeCell ref="B443:I443"/>
    <mergeCell ref="B444:I444"/>
    <mergeCell ref="B429:I429"/>
    <mergeCell ref="C431:I431"/>
    <mergeCell ref="C432:I432"/>
    <mergeCell ref="C433:I433"/>
    <mergeCell ref="C434:I434"/>
    <mergeCell ref="C435:I435"/>
    <mergeCell ref="D459:E459"/>
    <mergeCell ref="F459:G459"/>
    <mergeCell ref="H459:I459"/>
    <mergeCell ref="B460:C460"/>
    <mergeCell ref="D460:E460"/>
    <mergeCell ref="F460:G460"/>
    <mergeCell ref="H460:I460"/>
    <mergeCell ref="C448:I448"/>
    <mergeCell ref="C450:I450"/>
    <mergeCell ref="B455:I455"/>
    <mergeCell ref="B457:I457"/>
    <mergeCell ref="B458:C458"/>
    <mergeCell ref="D458:I458"/>
    <mergeCell ref="B467:C469"/>
    <mergeCell ref="D467:E467"/>
    <mergeCell ref="F467:G467"/>
    <mergeCell ref="H467:I467"/>
    <mergeCell ref="B470:C472"/>
    <mergeCell ref="D470:E470"/>
    <mergeCell ref="F470:G470"/>
    <mergeCell ref="H470:I470"/>
    <mergeCell ref="B461:C463"/>
    <mergeCell ref="D461:E461"/>
    <mergeCell ref="F461:G461"/>
    <mergeCell ref="H461:I461"/>
    <mergeCell ref="B464:C466"/>
    <mergeCell ref="D464:E464"/>
    <mergeCell ref="F464:G464"/>
    <mergeCell ref="H464:I464"/>
    <mergeCell ref="B480:I480"/>
    <mergeCell ref="C481:D481"/>
    <mergeCell ref="G481:I481"/>
    <mergeCell ref="G482:I482"/>
    <mergeCell ref="B473:C475"/>
    <mergeCell ref="D473:E473"/>
    <mergeCell ref="F473:G473"/>
    <mergeCell ref="H473:I473"/>
    <mergeCell ref="B477:F478"/>
    <mergeCell ref="B479:F479"/>
  </mergeCells>
  <dataValidations count="4">
    <dataValidation type="list" allowBlank="1" showInputMessage="1" showErrorMessage="1" sqref="H473 G251 I166 G166 K159:K160 K166 O166 I159 O159:O160 S159:S160 W159:W160 S166 W166 I258 G159 G258 K251:K252 K258 O258 I251 O251:O252 S251:S252 W251:W252 S258 W258 H461 G311:G312 F392 F349 F364 F379 F473 D473 F470 D470 H470 H467 F467 D467 D464 H464 F464 F461 D461 G315:G325 G329 G211" xr:uid="{6A7098B7-0407-4DDB-82CA-6F7DDB298672}">
      <formula1>"Yes,No"</formula1>
    </dataValidation>
    <dataValidation type="list" allowBlank="1" showInputMessage="1" showErrorMessage="1" sqref="J168:Y168 J260:Y260" xr:uid="{543EB697-00D3-4342-9383-DAFF98B4B7DD}">
      <formula1>"Prime Contractor,Subcontractor,Partner of JV"</formula1>
    </dataValidation>
    <dataValidation type="list" allowBlank="1" showInputMessage="1" showErrorMessage="1" sqref="F217:I217" xr:uid="{D9E6334D-DB38-42BB-AB26-52B5D23630AC}">
      <formula1>$F$122:$F$124</formula1>
    </dataValidation>
    <dataValidation type="list" allowBlank="1" showInputMessage="1" showErrorMessage="1" sqref="F168:I168 F260:I260" xr:uid="{84737D7F-C3CD-48B0-BE83-73A1246BB2F8}">
      <formula1>"Prime Contractor,Partner of JV"</formula1>
    </dataValidation>
  </dataValidations>
  <printOptions horizontalCentered="1"/>
  <pageMargins left="0.23622047244094499" right="0.23622047244094499" top="0.23622047244094499" bottom="0.23622047244094499" header="0.511811023622047" footer="0.15748031496063"/>
  <pageSetup scale="93" fitToHeight="1000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5</xdr:col>
                    <xdr:colOff>9525</xdr:colOff>
                    <xdr:row>142</xdr:row>
                    <xdr:rowOff>19050</xdr:rowOff>
                  </from>
                  <to>
                    <xdr:col>6</xdr:col>
                    <xdr:colOff>647700</xdr:colOff>
                    <xdr:row>143</xdr:row>
                    <xdr:rowOff>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5</xdr:col>
                    <xdr:colOff>9525</xdr:colOff>
                    <xdr:row>143</xdr:row>
                    <xdr:rowOff>9525</xdr:rowOff>
                  </from>
                  <to>
                    <xdr:col>6</xdr:col>
                    <xdr:colOff>657225</xdr:colOff>
                    <xdr:row>143</xdr:row>
                    <xdr:rowOff>238125</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5</xdr:col>
                    <xdr:colOff>9525</xdr:colOff>
                    <xdr:row>149</xdr:row>
                    <xdr:rowOff>9525</xdr:rowOff>
                  </from>
                  <to>
                    <xdr:col>6</xdr:col>
                    <xdr:colOff>657225</xdr:colOff>
                    <xdr:row>149</xdr:row>
                    <xdr:rowOff>276225</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7</xdr:col>
                    <xdr:colOff>9525</xdr:colOff>
                    <xdr:row>142</xdr:row>
                    <xdr:rowOff>19050</xdr:rowOff>
                  </from>
                  <to>
                    <xdr:col>8</xdr:col>
                    <xdr:colOff>676275</xdr:colOff>
                    <xdr:row>143</xdr:row>
                    <xdr:rowOff>0</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7</xdr:col>
                    <xdr:colOff>9525</xdr:colOff>
                    <xdr:row>143</xdr:row>
                    <xdr:rowOff>9525</xdr:rowOff>
                  </from>
                  <to>
                    <xdr:col>8</xdr:col>
                    <xdr:colOff>685800</xdr:colOff>
                    <xdr:row>143</xdr:row>
                    <xdr:rowOff>238125</xdr:rowOff>
                  </to>
                </anchor>
              </controlPr>
            </control>
          </mc:Choice>
        </mc:AlternateContent>
        <mc:AlternateContent xmlns:mc="http://schemas.openxmlformats.org/markup-compatibility/2006">
          <mc:Choice Requires="x14">
            <control shapeId="95238" r:id="rId9" name="Check Box 6">
              <controlPr defaultSize="0" autoFill="0" autoLine="0" autoPict="0">
                <anchor moveWithCells="1">
                  <from>
                    <xdr:col>7</xdr:col>
                    <xdr:colOff>9525</xdr:colOff>
                    <xdr:row>149</xdr:row>
                    <xdr:rowOff>9525</xdr:rowOff>
                  </from>
                  <to>
                    <xdr:col>8</xdr:col>
                    <xdr:colOff>685800</xdr:colOff>
                    <xdr:row>149</xdr:row>
                    <xdr:rowOff>276225</xdr:rowOff>
                  </to>
                </anchor>
              </controlPr>
            </control>
          </mc:Choice>
        </mc:AlternateContent>
        <mc:AlternateContent xmlns:mc="http://schemas.openxmlformats.org/markup-compatibility/2006">
          <mc:Choice Requires="x14">
            <control shapeId="95239" r:id="rId10" name="Check Box 13">
              <controlPr defaultSize="0" autoFill="0" autoLine="0" autoPict="0">
                <anchor moveWithCells="1">
                  <from>
                    <xdr:col>5</xdr:col>
                    <xdr:colOff>9525</xdr:colOff>
                    <xdr:row>148</xdr:row>
                    <xdr:rowOff>9525</xdr:rowOff>
                  </from>
                  <to>
                    <xdr:col>6</xdr:col>
                    <xdr:colOff>657225</xdr:colOff>
                    <xdr:row>148</xdr:row>
                    <xdr:rowOff>276225</xdr:rowOff>
                  </to>
                </anchor>
              </controlPr>
            </control>
          </mc:Choice>
        </mc:AlternateContent>
        <mc:AlternateContent xmlns:mc="http://schemas.openxmlformats.org/markup-compatibility/2006">
          <mc:Choice Requires="x14">
            <control shapeId="95240" r:id="rId11" name="Check Box 14">
              <controlPr defaultSize="0" autoFill="0" autoLine="0" autoPict="0">
                <anchor moveWithCells="1">
                  <from>
                    <xdr:col>7</xdr:col>
                    <xdr:colOff>9525</xdr:colOff>
                    <xdr:row>148</xdr:row>
                    <xdr:rowOff>9525</xdr:rowOff>
                  </from>
                  <to>
                    <xdr:col>8</xdr:col>
                    <xdr:colOff>685800</xdr:colOff>
                    <xdr:row>148</xdr:row>
                    <xdr:rowOff>276225</xdr:rowOff>
                  </to>
                </anchor>
              </controlPr>
            </control>
          </mc:Choice>
        </mc:AlternateContent>
        <mc:AlternateContent xmlns:mc="http://schemas.openxmlformats.org/markup-compatibility/2006">
          <mc:Choice Requires="x14">
            <control shapeId="95241" r:id="rId12" name="Check Box 15">
              <controlPr defaultSize="0" autoFill="0" autoLine="0" autoPict="0">
                <anchor moveWithCells="1">
                  <from>
                    <xdr:col>5</xdr:col>
                    <xdr:colOff>9525</xdr:colOff>
                    <xdr:row>147</xdr:row>
                    <xdr:rowOff>9525</xdr:rowOff>
                  </from>
                  <to>
                    <xdr:col>6</xdr:col>
                    <xdr:colOff>657225</xdr:colOff>
                    <xdr:row>147</xdr:row>
                    <xdr:rowOff>276225</xdr:rowOff>
                  </to>
                </anchor>
              </controlPr>
            </control>
          </mc:Choice>
        </mc:AlternateContent>
        <mc:AlternateContent xmlns:mc="http://schemas.openxmlformats.org/markup-compatibility/2006">
          <mc:Choice Requires="x14">
            <control shapeId="95242" r:id="rId13" name="Check Box 16">
              <controlPr defaultSize="0" autoFill="0" autoLine="0" autoPict="0">
                <anchor moveWithCells="1">
                  <from>
                    <xdr:col>7</xdr:col>
                    <xdr:colOff>9525</xdr:colOff>
                    <xdr:row>147</xdr:row>
                    <xdr:rowOff>9525</xdr:rowOff>
                  </from>
                  <to>
                    <xdr:col>8</xdr:col>
                    <xdr:colOff>685800</xdr:colOff>
                    <xdr:row>147</xdr:row>
                    <xdr:rowOff>276225</xdr:rowOff>
                  </to>
                </anchor>
              </controlPr>
            </control>
          </mc:Choice>
        </mc:AlternateContent>
        <mc:AlternateContent xmlns:mc="http://schemas.openxmlformats.org/markup-compatibility/2006">
          <mc:Choice Requires="x14">
            <control shapeId="95243" r:id="rId14" name="Check Box 17">
              <controlPr defaultSize="0" autoFill="0" autoLine="0" autoPict="0">
                <anchor moveWithCells="1">
                  <from>
                    <xdr:col>5</xdr:col>
                    <xdr:colOff>9525</xdr:colOff>
                    <xdr:row>144</xdr:row>
                    <xdr:rowOff>9525</xdr:rowOff>
                  </from>
                  <to>
                    <xdr:col>6</xdr:col>
                    <xdr:colOff>657225</xdr:colOff>
                    <xdr:row>144</xdr:row>
                    <xdr:rowOff>276225</xdr:rowOff>
                  </to>
                </anchor>
              </controlPr>
            </control>
          </mc:Choice>
        </mc:AlternateContent>
        <mc:AlternateContent xmlns:mc="http://schemas.openxmlformats.org/markup-compatibility/2006">
          <mc:Choice Requires="x14">
            <control shapeId="95244" r:id="rId15" name="Check Box 18">
              <controlPr defaultSize="0" autoFill="0" autoLine="0" autoPict="0">
                <anchor moveWithCells="1">
                  <from>
                    <xdr:col>7</xdr:col>
                    <xdr:colOff>9525</xdr:colOff>
                    <xdr:row>144</xdr:row>
                    <xdr:rowOff>9525</xdr:rowOff>
                  </from>
                  <to>
                    <xdr:col>8</xdr:col>
                    <xdr:colOff>685800</xdr:colOff>
                    <xdr:row>144</xdr:row>
                    <xdr:rowOff>276225</xdr:rowOff>
                  </to>
                </anchor>
              </controlPr>
            </control>
          </mc:Choice>
        </mc:AlternateContent>
        <mc:AlternateContent xmlns:mc="http://schemas.openxmlformats.org/markup-compatibility/2006">
          <mc:Choice Requires="x14">
            <control shapeId="95245" r:id="rId16" name="Check Box 19">
              <controlPr defaultSize="0" autoFill="0" autoLine="0" autoPict="0">
                <anchor moveWithCells="1">
                  <from>
                    <xdr:col>5</xdr:col>
                    <xdr:colOff>9525</xdr:colOff>
                    <xdr:row>145</xdr:row>
                    <xdr:rowOff>9525</xdr:rowOff>
                  </from>
                  <to>
                    <xdr:col>6</xdr:col>
                    <xdr:colOff>657225</xdr:colOff>
                    <xdr:row>145</xdr:row>
                    <xdr:rowOff>276225</xdr:rowOff>
                  </to>
                </anchor>
              </controlPr>
            </control>
          </mc:Choice>
        </mc:AlternateContent>
        <mc:AlternateContent xmlns:mc="http://schemas.openxmlformats.org/markup-compatibility/2006">
          <mc:Choice Requires="x14">
            <control shapeId="95246" r:id="rId17" name="Check Box 20">
              <controlPr defaultSize="0" autoFill="0" autoLine="0" autoPict="0">
                <anchor moveWithCells="1">
                  <from>
                    <xdr:col>7</xdr:col>
                    <xdr:colOff>9525</xdr:colOff>
                    <xdr:row>145</xdr:row>
                    <xdr:rowOff>9525</xdr:rowOff>
                  </from>
                  <to>
                    <xdr:col>8</xdr:col>
                    <xdr:colOff>685800</xdr:colOff>
                    <xdr:row>145</xdr:row>
                    <xdr:rowOff>276225</xdr:rowOff>
                  </to>
                </anchor>
              </controlPr>
            </control>
          </mc:Choice>
        </mc:AlternateContent>
        <mc:AlternateContent xmlns:mc="http://schemas.openxmlformats.org/markup-compatibility/2006">
          <mc:Choice Requires="x14">
            <control shapeId="95247" r:id="rId18" name="Check Box 21">
              <controlPr defaultSize="0" autoFill="0" autoLine="0" autoPict="0">
                <anchor moveWithCells="1">
                  <from>
                    <xdr:col>5</xdr:col>
                    <xdr:colOff>9525</xdr:colOff>
                    <xdr:row>146</xdr:row>
                    <xdr:rowOff>9525</xdr:rowOff>
                  </from>
                  <to>
                    <xdr:col>6</xdr:col>
                    <xdr:colOff>657225</xdr:colOff>
                    <xdr:row>146</xdr:row>
                    <xdr:rowOff>276225</xdr:rowOff>
                  </to>
                </anchor>
              </controlPr>
            </control>
          </mc:Choice>
        </mc:AlternateContent>
        <mc:AlternateContent xmlns:mc="http://schemas.openxmlformats.org/markup-compatibility/2006">
          <mc:Choice Requires="x14">
            <control shapeId="95248" r:id="rId19" name="Check Box 22">
              <controlPr defaultSize="0" autoFill="0" autoLine="0" autoPict="0">
                <anchor moveWithCells="1">
                  <from>
                    <xdr:col>7</xdr:col>
                    <xdr:colOff>9525</xdr:colOff>
                    <xdr:row>146</xdr:row>
                    <xdr:rowOff>9525</xdr:rowOff>
                  </from>
                  <to>
                    <xdr:col>8</xdr:col>
                    <xdr:colOff>685800</xdr:colOff>
                    <xdr:row>146</xdr:row>
                    <xdr:rowOff>276225</xdr:rowOff>
                  </to>
                </anchor>
              </controlPr>
            </control>
          </mc:Choice>
        </mc:AlternateContent>
        <mc:AlternateContent xmlns:mc="http://schemas.openxmlformats.org/markup-compatibility/2006">
          <mc:Choice Requires="x14">
            <control shapeId="95249" r:id="rId20" name="Check Box 33">
              <controlPr defaultSize="0" autoFill="0" autoLine="0" autoPict="0">
                <anchor moveWithCells="1">
                  <from>
                    <xdr:col>7</xdr:col>
                    <xdr:colOff>9525</xdr:colOff>
                    <xdr:row>29</xdr:row>
                    <xdr:rowOff>19050</xdr:rowOff>
                  </from>
                  <to>
                    <xdr:col>8</xdr:col>
                    <xdr:colOff>685800</xdr:colOff>
                    <xdr:row>30</xdr:row>
                    <xdr:rowOff>0</xdr:rowOff>
                  </to>
                </anchor>
              </controlPr>
            </control>
          </mc:Choice>
        </mc:AlternateContent>
        <mc:AlternateContent xmlns:mc="http://schemas.openxmlformats.org/markup-compatibility/2006">
          <mc:Choice Requires="x14">
            <control shapeId="95250" r:id="rId21" name="Check Box 34">
              <controlPr defaultSize="0" autoFill="0" autoLine="0" autoPict="0">
                <anchor moveWithCells="1">
                  <from>
                    <xdr:col>7</xdr:col>
                    <xdr:colOff>0</xdr:colOff>
                    <xdr:row>30</xdr:row>
                    <xdr:rowOff>9525</xdr:rowOff>
                  </from>
                  <to>
                    <xdr:col>8</xdr:col>
                    <xdr:colOff>676275</xdr:colOff>
                    <xdr:row>31</xdr:row>
                    <xdr:rowOff>0</xdr:rowOff>
                  </to>
                </anchor>
              </controlPr>
            </control>
          </mc:Choice>
        </mc:AlternateContent>
        <mc:AlternateContent xmlns:mc="http://schemas.openxmlformats.org/markup-compatibility/2006">
          <mc:Choice Requires="x14">
            <control shapeId="95251" r:id="rId22" name="Check Box 35">
              <controlPr defaultSize="0" autoFill="0" autoLine="0" autoPict="0">
                <anchor moveWithCells="1">
                  <from>
                    <xdr:col>6</xdr:col>
                    <xdr:colOff>9525</xdr:colOff>
                    <xdr:row>476</xdr:row>
                    <xdr:rowOff>19050</xdr:rowOff>
                  </from>
                  <to>
                    <xdr:col>7</xdr:col>
                    <xdr:colOff>619125</xdr:colOff>
                    <xdr:row>477</xdr:row>
                    <xdr:rowOff>47625</xdr:rowOff>
                  </to>
                </anchor>
              </controlPr>
            </control>
          </mc:Choice>
        </mc:AlternateContent>
        <mc:AlternateContent xmlns:mc="http://schemas.openxmlformats.org/markup-compatibility/2006">
          <mc:Choice Requires="x14">
            <control shapeId="95252" r:id="rId23" name="Check Box 36">
              <controlPr defaultSize="0" autoFill="0" autoLine="0" autoPict="0">
                <anchor moveWithCells="1">
                  <from>
                    <xdr:col>6</xdr:col>
                    <xdr:colOff>9525</xdr:colOff>
                    <xdr:row>477</xdr:row>
                    <xdr:rowOff>19050</xdr:rowOff>
                  </from>
                  <to>
                    <xdr:col>7</xdr:col>
                    <xdr:colOff>619125</xdr:colOff>
                    <xdr:row>478</xdr:row>
                    <xdr:rowOff>47625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sheetPr>
  <dimension ref="A1:I42"/>
  <sheetViews>
    <sheetView showGridLines="0" showZeros="0" view="pageBreakPreview" topLeftCell="A7" zoomScale="80" zoomScaleNormal="100" zoomScaleSheetLayoutView="80" workbookViewId="0">
      <selection activeCell="F18" sqref="F18"/>
    </sheetView>
  </sheetViews>
  <sheetFormatPr defaultColWidth="9.140625" defaultRowHeight="16.5"/>
  <cols>
    <col min="1" max="1" width="12.140625" style="30" customWidth="1"/>
    <col min="2" max="2" width="20.5703125" style="30" customWidth="1"/>
    <col min="3" max="3" width="11.42578125" style="30" customWidth="1"/>
    <col min="4" max="4" width="14.140625" style="30" customWidth="1"/>
    <col min="5" max="5" width="39.28515625" style="30" customWidth="1"/>
    <col min="6" max="7" width="24.28515625" style="176" customWidth="1"/>
    <col min="8" max="9" width="9.140625" style="171"/>
    <col min="10" max="16384" width="9.140625" style="26"/>
  </cols>
  <sheetData>
    <row r="1" spans="1:8">
      <c r="A1" s="22" t="str">
        <f>Basic!A3&amp;Basic!B3</f>
        <v>Specification No. :CC/NT/W-TW/DOM/A04/25/06315</v>
      </c>
      <c r="B1" s="23"/>
      <c r="C1" s="23"/>
      <c r="D1" s="23"/>
      <c r="E1" s="24" t="str">
        <f>"Attachment-4 "</f>
        <v xml:space="preserve">Attachment-4 </v>
      </c>
    </row>
    <row r="3" spans="1:8" ht="101.25" customHeight="1">
      <c r="A3" s="758" t="str">
        <f>'Attach 3(JV)'!A3</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177"/>
      <c r="G3" s="177"/>
    </row>
    <row r="4" spans="1:8" ht="20.100000000000001" customHeight="1">
      <c r="A4" s="29"/>
      <c r="H4" s="181"/>
    </row>
    <row r="5" spans="1:8" ht="20.100000000000001" customHeight="1">
      <c r="A5" s="759" t="s">
        <v>362</v>
      </c>
      <c r="B5" s="759"/>
      <c r="C5" s="759"/>
      <c r="D5" s="759"/>
      <c r="E5" s="759"/>
      <c r="F5" s="178"/>
      <c r="G5" s="178"/>
      <c r="H5" s="181"/>
    </row>
    <row r="6" spans="1:8" ht="20.100000000000001" customHeight="1">
      <c r="A6" s="33"/>
      <c r="H6" s="181"/>
    </row>
    <row r="7" spans="1:8" ht="20.100000000000001" customHeight="1">
      <c r="A7" s="34" t="str">
        <f>'Attach 3(JV)'!A7</f>
        <v>Bidder’s Name and Address :</v>
      </c>
      <c r="E7" s="14" t="str">
        <f>'Attach 3(JV)'!E7</f>
        <v>To:</v>
      </c>
      <c r="H7" s="181"/>
    </row>
    <row r="8" spans="1:8" ht="36" customHeight="1">
      <c r="A8" s="757" t="str">
        <f>'Attach 3(JV)'!A8</f>
        <v/>
      </c>
      <c r="B8" s="757"/>
      <c r="C8" s="757"/>
      <c r="D8" s="757"/>
      <c r="E8" s="162" t="str">
        <f>'Attach 3(JV)'!E8</f>
        <v>Contract Services</v>
      </c>
      <c r="H8" s="181"/>
    </row>
    <row r="9" spans="1:8" ht="20.100000000000001" customHeight="1">
      <c r="A9" s="12" t="s">
        <v>356</v>
      </c>
      <c r="B9" s="761" t="str">
        <f>'Attach 3(JV)'!B9</f>
        <v/>
      </c>
      <c r="C9" s="761"/>
      <c r="D9" s="761"/>
      <c r="E9" s="162" t="str">
        <f>'Attach 3(JV)'!E9</f>
        <v>Power Grid Corporation of India Ltd.,</v>
      </c>
      <c r="H9" s="181"/>
    </row>
    <row r="10" spans="1:8" ht="20.100000000000001" customHeight="1">
      <c r="A10" s="12" t="s">
        <v>358</v>
      </c>
      <c r="B10" s="761" t="str">
        <f>'Attach 3(JV)'!B10</f>
        <v/>
      </c>
      <c r="C10" s="761"/>
      <c r="D10" s="761"/>
      <c r="E10" s="162" t="str">
        <f>'Attach 3(JV)'!E10</f>
        <v>"Saudamini", Plot No. 2, Sector 29</v>
      </c>
      <c r="H10" s="181"/>
    </row>
    <row r="11" spans="1:8" ht="20.100000000000001" customHeight="1">
      <c r="B11" s="761" t="str">
        <f>'Attach 3(JV)'!B11</f>
        <v/>
      </c>
      <c r="C11" s="761"/>
      <c r="D11" s="761"/>
      <c r="E11" s="162" t="str">
        <f>'Attach 3(JV)'!E11</f>
        <v>Gurgaon (Haryana) - 122001</v>
      </c>
    </row>
    <row r="12" spans="1:8" ht="20.100000000000001" customHeight="1">
      <c r="A12" s="33"/>
      <c r="B12" s="761" t="str">
        <f>'Attach 3(JV)'!B12</f>
        <v/>
      </c>
      <c r="C12" s="761"/>
      <c r="D12" s="761"/>
      <c r="E12" s="14"/>
    </row>
    <row r="13" spans="1:8" ht="20.100000000000001" customHeight="1">
      <c r="A13" s="33"/>
      <c r="B13" s="143"/>
      <c r="C13" s="143"/>
      <c r="D13" s="143"/>
      <c r="E13" s="26"/>
      <c r="F13" s="179"/>
      <c r="G13" s="179"/>
    </row>
    <row r="14" spans="1:8" ht="20.100000000000001" customHeight="1">
      <c r="A14" s="33"/>
      <c r="B14" s="143"/>
      <c r="C14" s="143"/>
      <c r="D14" s="143"/>
    </row>
    <row r="15" spans="1:8" ht="20.100000000000001" customHeight="1">
      <c r="A15" s="30" t="s">
        <v>350</v>
      </c>
    </row>
    <row r="16" spans="1:8" ht="20.100000000000001" customHeight="1">
      <c r="A16" s="33"/>
    </row>
    <row r="17" spans="1:9" ht="50.1" customHeight="1">
      <c r="A17" s="1213" t="str">
        <f>"We hereby certify that equipment and materials to be supplied are produced in " &amp;H26 &amp; " eligible source " &amp; F26</f>
        <v>We hereby certify that equipment and materials to be supplied are produced in [Name of Countries],  eligible source country.</v>
      </c>
      <c r="B17" s="1213"/>
      <c r="C17" s="1213"/>
      <c r="D17" s="1213"/>
      <c r="E17" s="1213"/>
      <c r="F17" s="180" t="s">
        <v>185</v>
      </c>
      <c r="G17" s="180" t="s">
        <v>186</v>
      </c>
    </row>
    <row r="18" spans="1:9" ht="45" customHeight="1">
      <c r="A18" s="1212" t="str">
        <f>"We hereby certify that our company is incorporated and registered in " &amp;I26 &amp; " eligible source " &amp;G26</f>
        <v>We hereby certify that our company is incorporated and registered in [Name of Countries],  eligible source country.</v>
      </c>
      <c r="B18" s="1212"/>
      <c r="C18" s="1212"/>
      <c r="D18" s="1212"/>
      <c r="E18" s="1212"/>
      <c r="F18" s="185" t="s">
        <v>155</v>
      </c>
      <c r="G18" s="185" t="s">
        <v>155</v>
      </c>
      <c r="H18" s="168" t="str">
        <f t="shared" ref="H18:I25" si="0">IF(F18 = "", "", F18&amp; ", ")</f>
        <v xml:space="preserve">[Name of Countries], </v>
      </c>
      <c r="I18" s="168" t="str">
        <f t="shared" si="0"/>
        <v xml:space="preserve">[Name of Countries], </v>
      </c>
    </row>
    <row r="19" spans="1:9" ht="33" customHeight="1">
      <c r="A19" s="183"/>
      <c r="B19" s="183"/>
      <c r="C19" s="183"/>
      <c r="D19" s="183"/>
      <c r="E19" s="183"/>
      <c r="F19" s="185"/>
      <c r="G19" s="185"/>
      <c r="H19" s="168" t="str">
        <f t="shared" si="0"/>
        <v/>
      </c>
      <c r="I19" s="168" t="str">
        <f t="shared" si="0"/>
        <v/>
      </c>
    </row>
    <row r="20" spans="1:9" ht="33" customHeight="1">
      <c r="A20" s="183"/>
      <c r="B20" s="183"/>
      <c r="C20" s="183"/>
      <c r="D20" s="38"/>
      <c r="E20" s="183"/>
      <c r="F20" s="185"/>
      <c r="G20" s="185"/>
      <c r="H20" s="168" t="str">
        <f t="shared" si="0"/>
        <v/>
      </c>
      <c r="I20" s="168" t="str">
        <f t="shared" si="0"/>
        <v/>
      </c>
    </row>
    <row r="21" spans="1:9" ht="33" customHeight="1">
      <c r="A21" s="37" t="s">
        <v>6</v>
      </c>
      <c r="B21" s="77" t="str">
        <f>'Attach 3(JV)'!B24</f>
        <v/>
      </c>
      <c r="D21" s="38" t="s">
        <v>4</v>
      </c>
      <c r="E21" s="272" t="str">
        <f>'Attach 3(JV)'!E24</f>
        <v/>
      </c>
      <c r="F21" s="185"/>
      <c r="G21" s="185"/>
      <c r="H21" s="168" t="str">
        <f t="shared" si="0"/>
        <v/>
      </c>
      <c r="I21" s="168" t="str">
        <f t="shared" si="0"/>
        <v/>
      </c>
    </row>
    <row r="22" spans="1:9" ht="33" customHeight="1">
      <c r="A22" s="37" t="s">
        <v>7</v>
      </c>
      <c r="B22" s="272" t="str">
        <f>'Attach 3(JV)'!B25</f>
        <v/>
      </c>
      <c r="D22" s="38" t="s">
        <v>5</v>
      </c>
      <c r="E22" s="272" t="str">
        <f>'Attach 3(JV)'!E25</f>
        <v/>
      </c>
      <c r="F22" s="185"/>
      <c r="G22" s="185"/>
      <c r="H22" s="168" t="str">
        <f t="shared" si="0"/>
        <v/>
      </c>
      <c r="I22" s="168" t="str">
        <f t="shared" si="0"/>
        <v/>
      </c>
    </row>
    <row r="23" spans="1:9" ht="33" customHeight="1">
      <c r="D23" s="38"/>
      <c r="F23" s="185"/>
      <c r="G23" s="185"/>
      <c r="H23" s="168" t="str">
        <f t="shared" si="0"/>
        <v/>
      </c>
      <c r="I23" s="168" t="str">
        <f t="shared" si="0"/>
        <v/>
      </c>
    </row>
    <row r="24" spans="1:9" ht="33" customHeight="1">
      <c r="D24" s="38"/>
      <c r="F24" s="185"/>
      <c r="G24" s="185"/>
      <c r="H24" s="168" t="str">
        <f t="shared" si="0"/>
        <v/>
      </c>
      <c r="I24" s="168" t="str">
        <f t="shared" si="0"/>
        <v/>
      </c>
    </row>
    <row r="25" spans="1:9" ht="33" customHeight="1">
      <c r="A25" s="26"/>
      <c r="B25" s="26"/>
      <c r="C25" s="26"/>
      <c r="D25" s="26"/>
      <c r="E25" s="26"/>
      <c r="F25" s="185"/>
      <c r="G25" s="185"/>
      <c r="H25" s="168" t="str">
        <f t="shared" si="0"/>
        <v/>
      </c>
      <c r="I25" s="168" t="str">
        <f t="shared" si="0"/>
        <v/>
      </c>
    </row>
    <row r="26" spans="1:9" ht="33" customHeight="1">
      <c r="A26" s="26"/>
      <c r="B26" s="26"/>
      <c r="C26" s="26"/>
      <c r="D26" s="26"/>
      <c r="E26" s="26"/>
      <c r="F26" s="182" t="str">
        <f>IF((8-COUNTBLANK(F18:F25)) &lt;2, "country.", "countries.")</f>
        <v>country.</v>
      </c>
      <c r="G26" s="182" t="str">
        <f>IF((8-COUNTBLANK(G18:G25)) &lt;2, "country.", "countries.")</f>
        <v>country.</v>
      </c>
      <c r="H26" s="168" t="str">
        <f>IF(COUNTBLANK(F18:F25) =8, "[Enter the name of country where from equipments &amp; material shall be supplied]",CONCATENATE(H18,H19,H20,H21,H22,H23,H24,H25))</f>
        <v xml:space="preserve">[Name of Countries], </v>
      </c>
      <c r="I26" s="168" t="str">
        <f>IF(COUNTBLANK(G18:G25) =8, "[Enter the name of country where from equipments &amp; material shall be supplied]",CONCATENATE(I18,I19,I20,I21,I22,I23,I24,I25))</f>
        <v xml:space="preserve">[Name of Countries], </v>
      </c>
    </row>
    <row r="27" spans="1:9" ht="33" customHeight="1">
      <c r="A27" s="26"/>
      <c r="B27" s="26"/>
      <c r="C27" s="26"/>
      <c r="D27" s="26"/>
      <c r="E27" s="26"/>
    </row>
    <row r="28" spans="1:9" ht="33" customHeight="1">
      <c r="A28" s="26"/>
      <c r="B28" s="26"/>
      <c r="C28" s="26"/>
      <c r="D28" s="26"/>
      <c r="E28" s="26"/>
    </row>
    <row r="29" spans="1:9" ht="33" customHeight="1">
      <c r="A29" s="26"/>
      <c r="B29" s="26"/>
      <c r="C29" s="26"/>
      <c r="D29" s="26"/>
      <c r="E29" s="26"/>
    </row>
    <row r="30" spans="1:9" ht="20.100000000000001" customHeight="1"/>
    <row r="31" spans="1:9" ht="20.100000000000001" customHeight="1">
      <c r="A31" s="39"/>
    </row>
    <row r="32" spans="1:9"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algorithmName="SHA-512" hashValue="6Sx5NyaW2DlfWmXUgTZ48au9emPrIaOlX1aMJmX3A+8UDBnpAmTH7fV4xnENfJjM4v9UGyqAFP5riF6iRJYrsA==" saltValue="mU/zYtuSMM34qU3ja/c+6A==" spinCount="100000" sheet="1" formatColumns="0" formatRows="0" selectLockedCells="1"/>
  <customSheetViews>
    <customSheetView guid="{7518E083-431A-45D0-A3DD-DF0866826B90}" showPageBreaks="1" showGridLines="0" zeroValues="0" printArea="1" view="pageBreakPreview" topLeftCell="A10">
      <selection activeCell="F18" sqref="F18"/>
      <pageMargins left="0.75" right="0.63" top="0.57999999999999996" bottom="0.6" header="0.34" footer="0.35"/>
      <pageSetup scale="69" orientation="portrait" r:id="rId1"/>
      <headerFooter alignWithMargins="0">
        <oddFooter>&amp;R&amp;"Book Antiqua,Bold"&amp;8 Page &amp;P of &amp;N</oddFooter>
      </headerFooter>
    </customSheetView>
    <customSheetView guid="{CD28740F-9825-447C-B887-B18F0232D126}" showPageBreaks="1" showGridLines="0" zeroValues="0" printArea="1" view="pageBreakPreview">
      <selection activeCell="F18" sqref="F18"/>
      <pageMargins left="0.75" right="0.63" top="0.57999999999999996" bottom="0.6" header="0.34" footer="0.35"/>
      <pageSetup scale="69" orientation="portrait" r:id="rId2"/>
      <headerFooter alignWithMargins="0">
        <oddFooter>&amp;R&amp;"Book Antiqua,Bold"&amp;8 Page &amp;P of &amp;N</oddFooter>
      </headerFooter>
    </customSheetView>
    <customSheetView guid="{012A8702-091E-4FD1-8E26-12B65B8B3B8C}" showPageBreaks="1" showGridLines="0" zeroValues="0" printArea="1" view="pageBreakPreview" topLeftCell="A13">
      <selection activeCell="F18" sqref="F18"/>
      <pageMargins left="0.75" right="0.63" top="0.57999999999999996" bottom="0.6" header="0.34" footer="0.35"/>
      <pageSetup orientation="portrait" r:id="rId3"/>
      <headerFooter alignWithMargins="0">
        <oddFooter>&amp;R&amp;"Book Antiqua,Bold"&amp;8 Page &amp;P of &amp;N</oddFooter>
      </headerFooter>
    </customSheetView>
    <customSheetView guid="{0D490C87-B003-4943-9825-ACE0B8E7CC06}" showPageBreaks="1" showGridLines="0" zeroValues="0" printArea="1" view="pageBreakPreview" topLeftCell="A4">
      <selection activeCell="F18" sqref="F18"/>
      <pageMargins left="0.75" right="0.63" top="0.57999999999999996" bottom="0.6" header="0.34" footer="0.35"/>
      <pageSetup orientation="portrait" r:id="rId4"/>
      <headerFooter alignWithMargins="0">
        <oddFooter>&amp;R&amp;"Book Antiqua,Bold"&amp;8 Page &amp;P of &amp;N</oddFooter>
      </headerFooter>
    </customSheetView>
    <customSheetView guid="{4D67A8FB-66CE-4EFD-8932-C754BE25ED43}" showPageBreaks="1" showGridLines="0" zeroValues="0" printArea="1" view="pageBreakPreview" topLeftCell="A4">
      <selection activeCell="F18" sqref="F18"/>
      <pageMargins left="0.75" right="0.63" top="0.57999999999999996" bottom="0.6" header="0.34" footer="0.35"/>
      <pageSetup orientation="portrait" r:id="rId5"/>
      <headerFooter alignWithMargins="0">
        <oddFooter>&amp;R&amp;"Book Antiqua,Bold"&amp;8 Page &amp;P of &amp;N</oddFooter>
      </headerFooter>
    </customSheetView>
    <customSheetView guid="{B07CB001-8FAF-40AD-8AD5-A65A64B33B35}" showPageBreaks="1" showGridLines="0" zeroValues="0" printArea="1" view="pageBreakPreview">
      <selection activeCell="F18" sqref="F18"/>
      <pageMargins left="0.75" right="0.63" top="0.57999999999999996" bottom="0.6" header="0.34" footer="0.35"/>
      <pageSetup orientation="portrait" r:id="rId6"/>
      <headerFooter alignWithMargins="0">
        <oddFooter>&amp;R&amp;"Book Antiqua,Bold"&amp;8 Page &amp;P of &amp;N</oddFooter>
      </headerFooter>
    </customSheetView>
    <customSheetView guid="{8CF338B0-8CA3-4AF4-816D-CB7A6D8E33BC}" showPageBreaks="1" showGridLines="0" zeroValues="0" printArea="1" view="pageBreakPreview" topLeftCell="A19">
      <selection activeCell="F19" sqref="F19"/>
      <pageMargins left="0.75" right="0.63" top="0.57999999999999996" bottom="0.6" header="0.34" footer="0.35"/>
      <pageSetup orientation="portrait" r:id="rId7"/>
      <headerFooter alignWithMargins="0">
        <oddFooter>&amp;R&amp;"Book Antiqua,Bold"&amp;8 Page &amp;P of &amp;N</oddFooter>
      </headerFooter>
    </customSheetView>
    <customSheetView guid="{D05C69EC-C4A6-4AED-AFBA-A3044FD4B3FB}" showPageBreaks="1" showGridLines="0" zeroValues="0" printArea="1" view="pageBreakPreview" topLeftCell="A10">
      <selection activeCell="G18" sqref="G18"/>
      <pageMargins left="0.75" right="0.63" top="0.57999999999999996" bottom="0.6" header="0.34" footer="0.35"/>
      <pageSetup orientation="portrait" r:id="rId8"/>
      <headerFooter alignWithMargins="0">
        <oddFooter>&amp;R&amp;"Book Antiqua,Bold"&amp;8 Page &amp;P of &amp;N</oddFooter>
      </headerFooter>
    </customSheetView>
    <customSheetView guid="{BE615921-12B2-47E1-81BB-292B559B4C46}" showPageBreaks="1" showGridLines="0" zeroValues="0" printArea="1" view="pageBreakPreview" topLeftCell="A10">
      <selection activeCell="G21" sqref="G21"/>
      <pageMargins left="0.75" right="0.63" top="0.57999999999999996" bottom="0.6" header="0.34" footer="0.35"/>
      <pageSetup orientation="portrait" r:id="rId9"/>
      <headerFooter alignWithMargins="0">
        <oddFooter>&amp;R&amp;"Book Antiqua,Bold"&amp;8 Page &amp;P of &amp;N</oddFooter>
      </headerFooter>
    </customSheetView>
    <customSheetView guid="{13A93EBF-985A-49FD-9FE0-DC75D238EC8C}" showPageBreaks="1" showGridLines="0" zeroValues="0" printArea="1" view="pageBreakPreview" topLeftCell="A4">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1E2D7167-D6B7-4690-9A83-BF768C4223A4}" showPageBreaks="1" showGridLines="0" zeroValues="0" printArea="1" view="pageBreakPreview">
      <selection activeCell="F19" sqref="F19"/>
      <pageMargins left="0.75" right="0.63" top="0.57999999999999996" bottom="0.6" header="0.34" footer="0.35"/>
      <pageSetup orientation="portrait" r:id="rId11"/>
      <headerFooter alignWithMargins="0">
        <oddFooter>&amp;R&amp;"Book Antiqua,Bold"&amp;8 Page &amp;P of &amp;N</oddFooter>
      </headerFooter>
    </customSheetView>
    <customSheetView guid="{7A88FC7A-7690-48AB-B789-172043AFADC8}" showPageBreaks="1" showGridLines="0" zeroValues="0" printArea="1" view="pageBreakPreview">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CB7CD015-9A92-451A-BEF4-2BC98E3768DD}" showPageBreaks="1" showGridLines="0" zeroValues="0" printArea="1" view="pageBreakPreview">
      <selection activeCell="G19" sqref="G19"/>
      <pageMargins left="0.75" right="0.63" top="0.57999999999999996" bottom="0.6" header="0.34" footer="0.35"/>
      <pageSetup orientation="portrait" r:id="rId13"/>
      <headerFooter alignWithMargins="0">
        <oddFooter>&amp;R&amp;"Book Antiqua,Bold"&amp;8 Page &amp;P of &amp;N</oddFooter>
      </headerFooter>
    </customSheetView>
    <customSheetView guid="{44C1C443-3199-4288-884A-D16AF7B2CD69}" showPageBreaks="1" showGridLines="0" zeroValues="0" printArea="1" view="pageBreakPreview">
      <selection activeCell="G19" sqref="G19"/>
      <pageMargins left="0.75" right="0.63" top="0.57999999999999996" bottom="0.6" header="0.34" footer="0.35"/>
      <pageSetup orientation="portrait" r:id="rId14"/>
      <headerFooter alignWithMargins="0">
        <oddFooter>&amp;R&amp;"Book Antiqua,Bold"&amp;8 Page &amp;P of &amp;N</oddFooter>
      </headerFooter>
    </customSheetView>
    <customSheetView guid="{82E8A0F5-0020-4355-95CF-28601763A783}" showPageBreaks="1" showGridLines="0" zeroValues="0" printArea="1" view="pageBreakPreview" topLeftCell="A10">
      <selection activeCell="G19" sqref="G19"/>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1"/>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82C64B11-1F50-45B5-B7BB-9F1DC733C833}" showPageBreaks="1" showGridLines="0" zeroValues="0" printArea="1" view="pageBreakPreview">
      <selection activeCell="B75" sqref="B75:C75"/>
      <pageMargins left="0.75" right="0.63" top="0.57999999999999996" bottom="0.6" header="0.34" footer="0.35"/>
      <pageSetup orientation="portrait" r:id="rId27"/>
      <headerFooter alignWithMargins="0">
        <oddFooter>&amp;R&amp;"Book Antiqua,Bold"&amp;8 Page &amp;P of &amp;N</oddFooter>
      </headerFooter>
    </customSheetView>
    <customSheetView guid="{CFBF18EC-8277-4311-991B-395AF21BB33B}" showPageBreaks="1" showGridLines="0" zeroValues="0" printArea="1" view="pageBreakPreview">
      <selection activeCell="F19" sqref="F19"/>
      <pageMargins left="0.75" right="0.63" top="0.57999999999999996" bottom="0.6" header="0.34" footer="0.35"/>
      <pageSetup orientation="portrait" r:id="rId28"/>
      <headerFooter alignWithMargins="0">
        <oddFooter>&amp;R&amp;"Book Antiqua,Bold"&amp;8 Page &amp;P of &amp;N</oddFooter>
      </headerFooter>
    </customSheetView>
    <customSheetView guid="{AA750348-930C-43DE-ADD0-8D60980F5013}" showPageBreaks="1" showGridLines="0" zeroValues="0" printArea="1" view="pageBreakPreview">
      <selection activeCell="F19" sqref="F19"/>
      <pageMargins left="0.75" right="0.63" top="0.57999999999999996" bottom="0.6" header="0.34" footer="0.35"/>
      <pageSetup orientation="portrait" r:id="rId29"/>
      <headerFooter alignWithMargins="0">
        <oddFooter>&amp;R&amp;"Book Antiqua,Bold"&amp;8 Page &amp;P of &amp;N</oddFooter>
      </headerFooter>
    </customSheetView>
    <customSheetView guid="{14C32814-5A59-4863-9FB1-822FBB75D7D1}" showPageBreaks="1" showGridLines="0" zeroValues="0" printArea="1" view="pageBreakPreview">
      <selection activeCell="F18" sqref="F18"/>
      <pageMargins left="0.75" right="0.63" top="0.57999999999999996" bottom="0.6" header="0.34" footer="0.35"/>
      <pageSetup orientation="portrait" r:id="rId30"/>
      <headerFooter alignWithMargins="0">
        <oddFooter>&amp;R&amp;"Book Antiqua,Bold"&amp;8 Page &amp;P of &amp;N</oddFooter>
      </headerFooter>
    </customSheetView>
    <customSheetView guid="{1F125E51-1799-42D0-B41E-DC039BB17D59}" showPageBreaks="1" showGridLines="0" zeroValues="0" printArea="1" view="pageBreakPreview">
      <selection activeCell="F19" sqref="F19"/>
      <pageMargins left="0.75" right="0.63" top="0.57999999999999996" bottom="0.6" header="0.34" footer="0.35"/>
      <pageSetup orientation="portrait" r:id="rId31"/>
      <headerFooter alignWithMargins="0">
        <oddFooter>&amp;R&amp;"Book Antiqua,Bold"&amp;8 Page &amp;P of &amp;N</oddFooter>
      </headerFooter>
    </customSheetView>
    <customSheetView guid="{77353208-2D17-4D2E-ADE3-4F168F350B73}" showPageBreaks="1" showGridLines="0" zeroValues="0" printArea="1" view="pageBreakPreview">
      <selection activeCell="F18" sqref="F18"/>
      <pageMargins left="0.75" right="0.63" top="0.57999999999999996" bottom="0.6" header="0.34" footer="0.35"/>
      <pageSetup orientation="portrait" r:id="rId32"/>
      <headerFooter alignWithMargins="0">
        <oddFooter>&amp;R&amp;"Book Antiqua,Bold"&amp;8 Page &amp;P of &amp;N</oddFooter>
      </headerFooter>
    </customSheetView>
    <customSheetView guid="{010B040B-83D1-42E5-9354-A9BE9113BDAC}" showPageBreaks="1" showGridLines="0" zeroValues="0" printArea="1" view="pageBreakPreview" topLeftCell="A13">
      <selection activeCell="F18" sqref="F18"/>
      <pageMargins left="0.75" right="0.63" top="0.57999999999999996" bottom="0.6" header="0.34" footer="0.35"/>
      <pageSetup orientation="portrait" r:id="rId33"/>
      <headerFooter alignWithMargins="0">
        <oddFooter>&amp;R&amp;"Book Antiqua,Bold"&amp;8 Page &amp;P of &amp;N</oddFooter>
      </headerFooter>
    </customSheetView>
    <customSheetView guid="{FC200EB0-6614-47DB-96CE-7610471486D9}" showPageBreaks="1" showGridLines="0" zeroValues="0" printArea="1" view="pageBreakPreview">
      <selection activeCell="F18" sqref="F18"/>
      <pageMargins left="0.75" right="0.63" top="0.57999999999999996" bottom="0.6" header="0.34" footer="0.35"/>
      <pageSetup orientation="portrait" r:id="rId34"/>
      <headerFooter alignWithMargins="0">
        <oddFooter>&amp;R&amp;"Book Antiqua,Bold"&amp;8 Page &amp;P of &amp;N</oddFooter>
      </headerFooter>
    </customSheetView>
    <customSheetView guid="{35C772BD-8F05-4A18-BEC8-6AF744E22539}" showPageBreaks="1" showGridLines="0" zeroValues="0" printArea="1" view="pageBreakPreview">
      <selection activeCell="F18" sqref="F18"/>
      <pageMargins left="0.75" right="0.63" top="0.57999999999999996" bottom="0.6" header="0.34" footer="0.35"/>
      <pageSetup orientation="portrait" r:id="rId35"/>
      <headerFooter alignWithMargins="0">
        <oddFooter>&amp;R&amp;"Book Antiqua,Bold"&amp;8 Page &amp;P of &amp;N</oddFooter>
      </headerFooter>
    </customSheetView>
    <customSheetView guid="{FADCBE67-C557-4BB1-9129-D4D2EFCC4742}" showPageBreaks="1" showGridLines="0" zeroValues="0" printArea="1" view="pageBreakPreview" topLeftCell="A10">
      <selection activeCell="F18" sqref="F18"/>
      <pageMargins left="0.75" right="0.63" top="0.57999999999999996" bottom="0.6" header="0.34" footer="0.35"/>
      <pageSetup scale="69" orientation="portrait" r:id="rId36"/>
      <headerFooter alignWithMargins="0">
        <oddFooter>&amp;R&amp;"Book Antiqua,Bold"&amp;8 Page &amp;P of &amp;N</oddFooter>
      </headerFooter>
    </customSheetView>
  </customSheetViews>
  <mergeCells count="9">
    <mergeCell ref="A8:D8"/>
    <mergeCell ref="A18:E18"/>
    <mergeCell ref="B9:D9"/>
    <mergeCell ref="A3:E3"/>
    <mergeCell ref="A5:E5"/>
    <mergeCell ref="A17:E17"/>
    <mergeCell ref="B10:D10"/>
    <mergeCell ref="B11:D11"/>
    <mergeCell ref="B12:D12"/>
  </mergeCells>
  <phoneticPr fontId="6" type="noConversion"/>
  <pageMargins left="0.75" right="0.63" top="0.57999999999999996" bottom="0.6" header="0.34" footer="0.35"/>
  <pageSetup scale="69" orientation="portrait" r:id="rId37"/>
  <headerFooter alignWithMargins="0">
    <oddFooter>&amp;R&amp;"Book Antiqua,Bold"&amp;8 Page &amp;P of &amp;N</oddFooter>
  </headerFooter>
  <drawing r:id="rId3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sheetPr>
  <dimension ref="A1:AL40"/>
  <sheetViews>
    <sheetView showGridLines="0" showZeros="0" view="pageBreakPreview" topLeftCell="A5" zoomScaleNormal="100" zoomScaleSheetLayoutView="100" workbookViewId="0">
      <selection activeCell="B16" sqref="B16"/>
    </sheetView>
  </sheetViews>
  <sheetFormatPr defaultColWidth="9.140625" defaultRowHeight="16.5"/>
  <cols>
    <col min="1" max="1" width="12.140625" style="30" customWidth="1"/>
    <col min="2" max="2" width="22.42578125" style="30" customWidth="1"/>
    <col min="3" max="3" width="26.42578125" style="30" customWidth="1"/>
    <col min="4" max="4" width="12.28515625" style="30" customWidth="1"/>
    <col min="5" max="5" width="26.7109375" style="30" customWidth="1"/>
    <col min="6" max="8" width="9.140625" style="236"/>
    <col min="9" max="38" width="9.140625" style="237"/>
    <col min="39" max="16384" width="9.140625" style="26"/>
  </cols>
  <sheetData>
    <row r="1" spans="1:38">
      <c r="A1" s="22" t="str">
        <f>Basic!A3&amp;Basic!B3</f>
        <v>Specification No. :CC/NT/W-TW/DOM/A04/25/06315</v>
      </c>
      <c r="B1" s="23"/>
      <c r="C1" s="23"/>
      <c r="D1" s="23"/>
      <c r="E1" s="41" t="str">
        <f>"Attachment-4(A) "</f>
        <v xml:space="preserve">Attachment-4(A) </v>
      </c>
    </row>
    <row r="2" spans="1:38" ht="11.1" customHeight="1"/>
    <row r="3" spans="1:38" ht="93.75" customHeight="1">
      <c r="A3" s="758" t="str">
        <f>'Attach 3(JV)'!A3</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238"/>
      <c r="G3" s="239"/>
      <c r="H3" s="238"/>
    </row>
    <row r="4" spans="1:38" ht="11.1" customHeight="1">
      <c r="A4" s="29"/>
      <c r="H4" s="240"/>
      <c r="I4" s="241"/>
    </row>
    <row r="5" spans="1:38" ht="20.100000000000001" customHeight="1">
      <c r="A5" s="759" t="s">
        <v>363</v>
      </c>
      <c r="B5" s="759"/>
      <c r="C5" s="759"/>
      <c r="D5" s="759"/>
      <c r="E5" s="759"/>
      <c r="F5" s="238"/>
      <c r="H5" s="240"/>
      <c r="I5" s="241"/>
    </row>
    <row r="6" spans="1:38" ht="11.1" customHeight="1">
      <c r="A6" s="33"/>
      <c r="H6" s="240"/>
      <c r="I6" s="241"/>
    </row>
    <row r="7" spans="1:38" ht="20.100000000000001" customHeight="1">
      <c r="A7" s="34" t="str">
        <f>'Attach 3(JV)'!A7</f>
        <v>Bidder’s Name and Address :</v>
      </c>
      <c r="D7" s="14" t="str">
        <f>'Attach 3(JV)'!E7</f>
        <v>To:</v>
      </c>
      <c r="H7" s="240"/>
      <c r="I7" s="241"/>
    </row>
    <row r="8" spans="1:38" s="184" customFormat="1" ht="36" customHeight="1">
      <c r="A8" s="757" t="str">
        <f>'Attach 3(JV)'!A8</f>
        <v/>
      </c>
      <c r="B8" s="757"/>
      <c r="C8" s="757"/>
      <c r="D8" s="11" t="str">
        <f>'Attach 3(JV)'!E8</f>
        <v>Contract Services</v>
      </c>
      <c r="E8" s="33"/>
      <c r="F8" s="242"/>
      <c r="G8" s="242"/>
      <c r="H8" s="243"/>
      <c r="I8" s="244"/>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row>
    <row r="9" spans="1:38" ht="20.100000000000001" customHeight="1">
      <c r="A9" s="12" t="s">
        <v>356</v>
      </c>
      <c r="B9" s="761" t="str">
        <f>'Attach 3(JV)'!B9</f>
        <v/>
      </c>
      <c r="C9" s="761"/>
      <c r="D9" s="11" t="str">
        <f>'Attach 3(JV)'!E9</f>
        <v>Power Grid Corporation of India Ltd.,</v>
      </c>
      <c r="H9" s="240"/>
      <c r="I9" s="241"/>
    </row>
    <row r="10" spans="1:38" ht="20.100000000000001" customHeight="1">
      <c r="A10" s="12" t="s">
        <v>358</v>
      </c>
      <c r="B10" s="761" t="str">
        <f>'Attach 3(JV)'!B10</f>
        <v/>
      </c>
      <c r="C10" s="761"/>
      <c r="D10" s="11" t="str">
        <f>'Attach 3(JV)'!E10</f>
        <v>"Saudamini", Plot No. 2, Sector 29</v>
      </c>
      <c r="H10" s="240"/>
      <c r="I10" s="241"/>
    </row>
    <row r="11" spans="1:38" ht="20.100000000000001" customHeight="1">
      <c r="B11" s="761" t="str">
        <f>'Attach 3(JV)'!B11</f>
        <v/>
      </c>
      <c r="C11" s="761"/>
      <c r="D11" s="11" t="str">
        <f>'Attach 3(JV)'!E11</f>
        <v>Gurgaon (Haryana) - 122001</v>
      </c>
    </row>
    <row r="12" spans="1:38" ht="15" customHeight="1">
      <c r="A12" s="33"/>
      <c r="B12" s="761" t="str">
        <f>'Attach 3(JV)'!B12</f>
        <v/>
      </c>
      <c r="C12" s="761"/>
      <c r="D12" s="11"/>
    </row>
    <row r="13" spans="1:38" ht="20.100000000000001" customHeight="1">
      <c r="A13" s="30" t="s">
        <v>350</v>
      </c>
    </row>
    <row r="14" spans="1:38" ht="72" customHeight="1">
      <c r="A14" s="1214" t="s">
        <v>364</v>
      </c>
      <c r="B14" s="1214"/>
      <c r="C14" s="1214"/>
      <c r="D14" s="1214"/>
      <c r="E14" s="1214"/>
    </row>
    <row r="15" spans="1:38" ht="20.100000000000001" customHeight="1">
      <c r="A15" s="164" t="s">
        <v>370</v>
      </c>
      <c r="B15" s="164" t="s">
        <v>371</v>
      </c>
      <c r="C15" s="164" t="s">
        <v>372</v>
      </c>
      <c r="D15" s="164" t="s">
        <v>352</v>
      </c>
      <c r="E15" s="164" t="s">
        <v>353</v>
      </c>
    </row>
    <row r="16" spans="1:38" ht="30" customHeight="1">
      <c r="A16" s="165">
        <v>1</v>
      </c>
      <c r="B16" s="274"/>
      <c r="C16" s="274"/>
      <c r="D16" s="274"/>
      <c r="E16" s="274"/>
    </row>
    <row r="17" spans="1:5" ht="30" customHeight="1">
      <c r="A17" s="166">
        <v>2</v>
      </c>
      <c r="B17" s="274"/>
      <c r="C17" s="274"/>
      <c r="D17" s="274"/>
      <c r="E17" s="569"/>
    </row>
    <row r="18" spans="1:5" ht="30" customHeight="1">
      <c r="A18" s="166">
        <v>3</v>
      </c>
      <c r="B18" s="274"/>
      <c r="C18" s="274"/>
      <c r="D18" s="274"/>
      <c r="E18" s="275"/>
    </row>
    <row r="19" spans="1:5" ht="30" customHeight="1">
      <c r="A19" s="166">
        <v>4</v>
      </c>
      <c r="B19" s="274"/>
      <c r="C19" s="274"/>
      <c r="D19" s="274"/>
      <c r="E19" s="275"/>
    </row>
    <row r="20" spans="1:5" ht="30" customHeight="1">
      <c r="A20" s="167">
        <v>5</v>
      </c>
      <c r="B20" s="274"/>
      <c r="C20" s="274"/>
      <c r="D20" s="274"/>
      <c r="E20" s="276"/>
    </row>
    <row r="21" spans="1:5" ht="62.25" customHeight="1">
      <c r="A21" s="26"/>
      <c r="B21" s="26"/>
      <c r="C21" s="26"/>
      <c r="D21" s="26"/>
      <c r="E21" s="26"/>
    </row>
    <row r="22" spans="1:5" ht="62.25" customHeight="1">
      <c r="A22" s="1214" t="s">
        <v>365</v>
      </c>
      <c r="B22" s="1214"/>
      <c r="C22" s="1214"/>
      <c r="D22" s="1214"/>
      <c r="E22" s="1214"/>
    </row>
    <row r="23" spans="1:5" ht="15.95" customHeight="1"/>
    <row r="24" spans="1:5" ht="23.1" customHeight="1">
      <c r="C24" s="38"/>
    </row>
    <row r="25" spans="1:5" ht="23.1" customHeight="1">
      <c r="A25" s="37" t="s">
        <v>6</v>
      </c>
      <c r="B25" s="77" t="str">
        <f>'Attach 3(JV)'!B24</f>
        <v/>
      </c>
      <c r="C25" s="38" t="s">
        <v>4</v>
      </c>
      <c r="D25" s="272" t="str">
        <f>'Attach 3(JV)'!E24</f>
        <v/>
      </c>
    </row>
    <row r="26" spans="1:5" ht="23.1" customHeight="1">
      <c r="A26" s="37" t="s">
        <v>7</v>
      </c>
      <c r="B26" s="272" t="str">
        <f>'Attach 3(JV)'!B25</f>
        <v/>
      </c>
      <c r="C26" s="38" t="s">
        <v>5</v>
      </c>
      <c r="D26" s="272" t="str">
        <f>'Attach 3(JV)'!E25</f>
        <v/>
      </c>
    </row>
    <row r="27" spans="1:5" ht="23.1" customHeight="1">
      <c r="C27" s="38"/>
      <c r="D27" s="38"/>
    </row>
    <row r="28" spans="1:5" ht="20.100000000000001" customHeight="1"/>
    <row r="29" spans="1:5" ht="20.100000000000001" customHeight="1">
      <c r="A29" s="39"/>
    </row>
    <row r="30" spans="1:5" ht="20.100000000000001" customHeight="1"/>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algorithmName="SHA-512" hashValue="SjqR7E1C8c/6NYeCJ9JRi6222UpAkp7VJPhnLwtbiRnERPXo1EfHaGutyjHuNk7kh4bEk+Q4F1C7kDASHkWIWw==" saltValue="HGkn8+euQFdVvAd714yKiQ==" spinCount="100000" sheet="1" formatColumns="0" formatRows="0" selectLockedCells="1"/>
  <customSheetViews>
    <customSheetView guid="{7518E083-431A-45D0-A3DD-DF0866826B90}" showPageBreaks="1" showGridLines="0" zeroValues="0" printArea="1" view="pageBreakPreview" topLeftCell="A4">
      <selection activeCell="B16" sqref="B16"/>
      <pageMargins left="0.75" right="0.63" top="0.57999999999999996" bottom="0.4" header="0.34" footer="0.2"/>
      <pageSetup scale="96" orientation="portrait" r:id="rId1"/>
      <headerFooter alignWithMargins="0">
        <oddFooter>&amp;R&amp;"Book Antiqua,Bold"&amp;8 Page &amp;P of &amp;N</oddFooter>
      </headerFooter>
    </customSheetView>
    <customSheetView guid="{CD28740F-9825-447C-B887-B18F0232D126}" showPageBreaks="1" showGridLines="0" zeroValues="0" printArea="1" view="pageBreakPreview">
      <selection activeCell="B16" sqref="B16"/>
      <pageMargins left="0.75" right="0.63" top="0.57999999999999996" bottom="0.4" header="0.34" footer="0.2"/>
      <pageSetup scale="96" orientation="portrait" r:id="rId2"/>
      <headerFooter alignWithMargins="0">
        <oddFooter>&amp;R&amp;"Book Antiqua,Bold"&amp;8 Page &amp;P of &amp;N</oddFooter>
      </headerFooter>
    </customSheetView>
    <customSheetView guid="{012A8702-091E-4FD1-8E26-12B65B8B3B8C}" showPageBreaks="1" showGridLines="0" zeroValues="0" printArea="1" view="pageBreakPreview" topLeftCell="A13">
      <selection activeCell="C17" sqref="C17"/>
      <pageMargins left="0.75" right="0.63" top="0.57999999999999996" bottom="0.4" header="0.34" footer="0.2"/>
      <pageSetup scale="96" orientation="portrait" r:id="rId3"/>
      <headerFooter alignWithMargins="0">
        <oddFooter>&amp;R&amp;"Book Antiqua,Bold"&amp;8 Page &amp;P of &amp;N</oddFooter>
      </headerFooter>
    </customSheetView>
    <customSheetView guid="{0D490C87-B003-4943-9825-ACE0B8E7CC06}" showPageBreaks="1" showGridLines="0" zeroValues="0" printArea="1" view="pageBreakPreview" topLeftCell="A10">
      <selection activeCell="B16" sqref="B16"/>
      <pageMargins left="0.75" right="0.63" top="0.57999999999999996" bottom="0.4" header="0.34" footer="0.2"/>
      <pageSetup scale="96" orientation="portrait" r:id="rId4"/>
      <headerFooter alignWithMargins="0">
        <oddFooter>&amp;R&amp;"Book Antiqua,Bold"&amp;8 Page &amp;P of &amp;N</oddFooter>
      </headerFooter>
    </customSheetView>
    <customSheetView guid="{4D67A8FB-66CE-4EFD-8932-C754BE25ED43}" showPageBreaks="1" showGridLines="0" zeroValues="0" printArea="1" view="pageBreakPreview" topLeftCell="A10">
      <selection activeCell="B16" sqref="B16"/>
      <pageMargins left="0.75" right="0.63" top="0.57999999999999996" bottom="0.4" header="0.34" footer="0.2"/>
      <pageSetup scale="96" orientation="portrait" r:id="rId5"/>
      <headerFooter alignWithMargins="0">
        <oddFooter>&amp;R&amp;"Book Antiqua,Bold"&amp;8 Page &amp;P of &amp;N</oddFooter>
      </headerFooter>
    </customSheetView>
    <customSheetView guid="{B07CB001-8FAF-40AD-8AD5-A65A64B33B35}" showPageBreaks="1" showGridLines="0" zeroValues="0" printArea="1" view="pageBreakPreview">
      <selection activeCell="B16" sqref="B16"/>
      <pageMargins left="0.75" right="0.63" top="0.57999999999999996" bottom="0.4" header="0.34" footer="0.2"/>
      <pageSetup scale="96" orientation="portrait" r:id="rId6"/>
      <headerFooter alignWithMargins="0">
        <oddFooter>&amp;R&amp;"Book Antiqua,Bold"&amp;8 Page &amp;P of &amp;N</oddFooter>
      </headerFooter>
    </customSheetView>
    <customSheetView guid="{8CF338B0-8CA3-4AF4-816D-CB7A6D8E33BC}" showPageBreaks="1" showGridLines="0" zeroValues="0" printArea="1" view="pageBreakPreview" topLeftCell="A7">
      <selection activeCell="D18" sqref="D18"/>
      <pageMargins left="0.75" right="0.63" top="0.57999999999999996" bottom="0.4" header="0.34" footer="0.2"/>
      <pageSetup scale="96" orientation="portrait" r:id="rId7"/>
      <headerFooter alignWithMargins="0">
        <oddFooter>&amp;R&amp;"Book Antiqua,Bold"&amp;8 Page &amp;P of &amp;N</oddFooter>
      </headerFooter>
    </customSheetView>
    <customSheetView guid="{D05C69EC-C4A6-4AED-AFBA-A3044FD4B3FB}" showPageBreaks="1" showGridLines="0" zeroValues="0" printArea="1" view="pageBreakPreview">
      <selection activeCell="E16" sqref="E16"/>
      <pageMargins left="0.75" right="0.63" top="0.57999999999999996" bottom="0.4" header="0.34" footer="0.2"/>
      <pageSetup scale="96" orientation="portrait" r:id="rId8"/>
      <headerFooter alignWithMargins="0">
        <oddFooter>&amp;R&amp;"Book Antiqua,Bold"&amp;8 Page &amp;P of &amp;N</oddFooter>
      </headerFooter>
    </customSheetView>
    <customSheetView guid="{BE615921-12B2-47E1-81BB-292B559B4C46}" showPageBreaks="1" showGridLines="0" zeroValues="0" printArea="1" view="pageBreakPreview">
      <selection activeCell="D17" sqref="D17"/>
      <pageMargins left="0.75" right="0.63" top="0.57999999999999996" bottom="0.4" header="0.34" footer="0.2"/>
      <pageSetup scale="96" orientation="portrait" r:id="rId9"/>
      <headerFooter alignWithMargins="0">
        <oddFooter>&amp;R&amp;"Book Antiqua,Bold"&amp;8 Page &amp;P of &amp;N</oddFooter>
      </headerFooter>
    </customSheetView>
    <customSheetView guid="{13A93EBF-985A-49FD-9FE0-DC75D238EC8C}" showPageBreaks="1" showGridLines="0" zeroValues="0" printArea="1" view="pageBreakPreview" topLeftCell="A13">
      <selection activeCell="B16" sqref="B16:E20"/>
      <pageMargins left="0.75" right="0.63" top="0.57999999999999996" bottom="0.4" header="0.34" footer="0.2"/>
      <pageSetup scale="96" orientation="portrait" r:id="rId10"/>
      <headerFooter alignWithMargins="0">
        <oddFooter>&amp;R&amp;"Book Antiqua,Bold"&amp;8 Page &amp;P of &amp;N</oddFooter>
      </headerFooter>
    </customSheetView>
    <customSheetView guid="{1E2D7167-D6B7-4690-9A83-BF768C4223A4}" showPageBreaks="1" showGridLines="0" zeroValues="0" printArea="1" view="pageBreakPreview">
      <selection activeCell="C17" sqref="C17"/>
      <pageMargins left="0.75" right="0.63" top="0.57999999999999996" bottom="0.4" header="0.34" footer="0.2"/>
      <pageSetup orientation="portrait" r:id="rId11"/>
      <headerFooter alignWithMargins="0">
        <oddFooter>&amp;R&amp;"Book Antiqua,Bold"&amp;8 Page &amp;P of &amp;N</oddFooter>
      </headerFooter>
    </customSheetView>
    <customSheetView guid="{7A88FC7A-7690-48AB-B789-172043AFADC8}" showPageBreaks="1" showGridLines="0" zeroValues="0" printArea="1" view="pageBreakPreview" topLeftCell="A7">
      <selection activeCell="B75" sqref="B75:C75"/>
      <pageMargins left="0.75" right="0.63" top="0.57999999999999996" bottom="0.4" header="0.34" footer="0.2"/>
      <pageSetup orientation="portrait" r:id="rId12"/>
      <headerFooter alignWithMargins="0">
        <oddFooter>&amp;R&amp;"Book Antiqua,Bold"&amp;8 Page &amp;P of &amp;N</oddFooter>
      </headerFooter>
    </customSheetView>
    <customSheetView guid="{CB7CD015-9A92-451A-BEF4-2BC98E3768DD}" showPageBreaks="1" showGridLines="0" zeroValues="0" printArea="1" view="pageBreakPreview" topLeftCell="A4">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44C1C443-3199-4288-884A-D16AF7B2CD69}" showPageBreaks="1" showGridLines="0" zeroValues="0" printArea="1" view="pageBreakPreview" topLeftCell="A4">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82E8A0F5-0020-4355-95CF-28601763A783}" showPageBreaks="1" showGridLines="0" zeroValues="0" printArea="1" view="pageBreakPreview" topLeftCell="A16">
      <selection activeCell="B16" sqref="B16"/>
      <pageMargins left="0.75" right="0.63" top="0.57999999999999996" bottom="0.4" header="0.34" footer="0.2"/>
      <pageSetup orientation="portrait" r:id="rId15"/>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1"/>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3"/>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4"/>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82C64B11-1F50-45B5-B7BB-9F1DC733C833}" showPageBreaks="1" showGridLines="0" zeroValues="0" printArea="1" view="pageBreakPreview">
      <selection activeCell="B75" sqref="B75:C75"/>
      <pageMargins left="0.75" right="0.63" top="0.57999999999999996" bottom="0.4" header="0.34" footer="0.2"/>
      <pageSetup orientation="portrait" r:id="rId27"/>
      <headerFooter alignWithMargins="0">
        <oddFooter>&amp;R&amp;"Book Antiqua,Bold"&amp;8 Page &amp;P of &amp;N</oddFooter>
      </headerFooter>
    </customSheetView>
    <customSheetView guid="{CFBF18EC-8277-4311-991B-395AF21BB33B}" showPageBreaks="1" showGridLines="0" zeroValues="0" printArea="1" view="pageBreakPreview">
      <selection activeCell="C17" sqref="C17"/>
      <pageMargins left="0.75" right="0.63" top="0.57999999999999996" bottom="0.4" header="0.34" footer="0.2"/>
      <pageSetup orientation="portrait" r:id="rId28"/>
      <headerFooter alignWithMargins="0">
        <oddFooter>&amp;R&amp;"Book Antiqua,Bold"&amp;8 Page &amp;P of &amp;N</oddFooter>
      </headerFooter>
    </customSheetView>
    <customSheetView guid="{AA750348-930C-43DE-ADD0-8D60980F5013}" showPageBreaks="1" showGridLines="0" zeroValues="0" printArea="1" view="pageBreakPreview">
      <selection activeCell="C17" sqref="C17"/>
      <pageMargins left="0.75" right="0.63" top="0.57999999999999996" bottom="0.4" header="0.34" footer="0.2"/>
      <pageSetup orientation="portrait" r:id="rId29"/>
      <headerFooter alignWithMargins="0">
        <oddFooter>&amp;R&amp;"Book Antiqua,Bold"&amp;8 Page &amp;P of &amp;N</oddFooter>
      </headerFooter>
    </customSheetView>
    <customSheetView guid="{14C32814-5A59-4863-9FB1-822FBB75D7D1}" showPageBreaks="1" showGridLines="0" zeroValues="0" printArea="1" view="pageBreakPreview">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1F125E51-1799-42D0-B41E-DC039BB17D59}" showPageBreaks="1" showGridLines="0" zeroValues="0" printArea="1" view="pageBreakPreview" topLeftCell="A7">
      <selection activeCell="D18" sqref="D18"/>
      <pageMargins left="0.75" right="0.63" top="0.57999999999999996" bottom="0.4" header="0.34" footer="0.2"/>
      <pageSetup scale="96" orientation="portrait" r:id="rId31"/>
      <headerFooter alignWithMargins="0">
        <oddFooter>&amp;R&amp;"Book Antiqua,Bold"&amp;8 Page &amp;P of &amp;N</oddFooter>
      </headerFooter>
    </customSheetView>
    <customSheetView guid="{77353208-2D17-4D2E-ADE3-4F168F350B73}" showPageBreaks="1" showGridLines="0" zeroValues="0" printArea="1" view="pageBreakPreview">
      <selection activeCell="B16" sqref="B16"/>
      <pageMargins left="0.75" right="0.63" top="0.57999999999999996" bottom="0.4" header="0.34" footer="0.2"/>
      <pageSetup scale="96" orientation="portrait" r:id="rId32"/>
      <headerFooter alignWithMargins="0">
        <oddFooter>&amp;R&amp;"Book Antiqua,Bold"&amp;8 Page &amp;P of &amp;N</oddFooter>
      </headerFooter>
    </customSheetView>
    <customSheetView guid="{010B040B-83D1-42E5-9354-A9BE9113BDAC}" showPageBreaks="1" showGridLines="0" zeroValues="0" printArea="1" view="pageBreakPreview" topLeftCell="A13">
      <selection activeCell="C17" sqref="C17"/>
      <pageMargins left="0.75" right="0.63" top="0.57999999999999996" bottom="0.4" header="0.34" footer="0.2"/>
      <pageSetup scale="96" orientation="portrait" r:id="rId33"/>
      <headerFooter alignWithMargins="0">
        <oddFooter>&amp;R&amp;"Book Antiqua,Bold"&amp;8 Page &amp;P of &amp;N</oddFooter>
      </headerFooter>
    </customSheetView>
    <customSheetView guid="{FC200EB0-6614-47DB-96CE-7610471486D9}" showPageBreaks="1" showGridLines="0" zeroValues="0" printArea="1" view="pageBreakPreview">
      <selection activeCell="C17" sqref="C17"/>
      <pageMargins left="0.75" right="0.63" top="0.57999999999999996" bottom="0.4" header="0.34" footer="0.2"/>
      <pageSetup scale="96" orientation="portrait" r:id="rId34"/>
      <headerFooter alignWithMargins="0">
        <oddFooter>&amp;R&amp;"Book Antiqua,Bold"&amp;8 Page &amp;P of &amp;N</oddFooter>
      </headerFooter>
    </customSheetView>
    <customSheetView guid="{35C772BD-8F05-4A18-BEC8-6AF744E22539}" showPageBreaks="1" showGridLines="0" zeroValues="0" printArea="1" view="pageBreakPreview">
      <selection activeCell="C17" sqref="C17"/>
      <pageMargins left="0.75" right="0.63" top="0.57999999999999996" bottom="0.4" header="0.34" footer="0.2"/>
      <pageSetup scale="96" orientation="portrait" r:id="rId35"/>
      <headerFooter alignWithMargins="0">
        <oddFooter>&amp;R&amp;"Book Antiqua,Bold"&amp;8 Page &amp;P of &amp;N</oddFooter>
      </headerFooter>
    </customSheetView>
    <customSheetView guid="{FADCBE67-C557-4BB1-9129-D4D2EFCC4742}" showPageBreaks="1" showGridLines="0" zeroValues="0" printArea="1" view="pageBreakPreview" topLeftCell="A4">
      <selection activeCell="B16" sqref="B16"/>
      <pageMargins left="0.75" right="0.63" top="0.57999999999999996" bottom="0.4" header="0.34" footer="0.2"/>
      <pageSetup scale="96" orientation="portrait" r:id="rId36"/>
      <headerFooter alignWithMargins="0">
        <oddFooter>&amp;R&amp;"Book Antiqua,Bold"&amp;8 Page &amp;P of &amp;N</oddFooter>
      </headerFooter>
    </customSheetView>
  </customSheetViews>
  <mergeCells count="9">
    <mergeCell ref="A3:E3"/>
    <mergeCell ref="A5:E5"/>
    <mergeCell ref="A14:E14"/>
    <mergeCell ref="A8:C8"/>
    <mergeCell ref="A22:E22"/>
    <mergeCell ref="B9:C9"/>
    <mergeCell ref="B10:C10"/>
    <mergeCell ref="B11:C11"/>
    <mergeCell ref="B12:C12"/>
  </mergeCells>
  <phoneticPr fontId="6" type="noConversion"/>
  <pageMargins left="0.75" right="0.63" top="0.57999999999999996" bottom="0.4" header="0.34" footer="0.2"/>
  <pageSetup scale="96" orientation="portrait" r:id="rId37"/>
  <headerFooter alignWithMargins="0">
    <oddFooter>&amp;R&amp;"Book Antiqua,Bold"&amp;8 Page &amp;P of &amp;N</oddFooter>
  </headerFooter>
  <drawing r:id="rId3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sheetPr>
  <dimension ref="A1:I35"/>
  <sheetViews>
    <sheetView showGridLines="0" view="pageBreakPreview" topLeftCell="A5" zoomScaleNormal="100" zoomScaleSheetLayoutView="100" workbookViewId="0">
      <selection activeCell="A15" sqref="A15:E15"/>
    </sheetView>
  </sheetViews>
  <sheetFormatPr defaultColWidth="9.140625" defaultRowHeight="16.5"/>
  <cols>
    <col min="1" max="1" width="12.140625" style="30" customWidth="1"/>
    <col min="2" max="2" width="20.5703125" style="30" customWidth="1"/>
    <col min="3" max="3" width="11.42578125" style="30" customWidth="1"/>
    <col min="4" max="4" width="12.5703125" style="30" customWidth="1"/>
    <col min="5" max="5" width="39.28515625" style="30" customWidth="1"/>
    <col min="6" max="8" width="9.140625" style="25"/>
    <col min="9" max="16384" width="9.140625" style="26"/>
  </cols>
  <sheetData>
    <row r="1" spans="1:9">
      <c r="A1" s="22" t="str">
        <f>Basic!A3&amp;Basic!B3</f>
        <v>Specification No. :CC/NT/W-TW/DOM/A04/25/06315</v>
      </c>
      <c r="B1" s="23"/>
      <c r="C1" s="23"/>
      <c r="D1" s="23"/>
      <c r="E1" s="24" t="str">
        <f>"Attachment-4(B) "</f>
        <v xml:space="preserve">Attachment-4(B) </v>
      </c>
    </row>
    <row r="3" spans="1:9" ht="90.75" customHeight="1">
      <c r="A3" s="758" t="str">
        <f>'Attach 3(JV)'!A3</f>
        <v>Tower Package TW03 for Zing-Zingbar to Sissu portion of ±350 KV HVDC Pang-Kaithal Transmission Line associated with Transmission system for evacuation of RE power from renewable energy parks in Leh (5 GW Leh-Kaithal transmission corridor)</v>
      </c>
      <c r="B3" s="758"/>
      <c r="C3" s="758"/>
      <c r="D3" s="758"/>
      <c r="E3" s="758"/>
      <c r="F3" s="27"/>
      <c r="G3" s="28"/>
      <c r="H3" s="27"/>
    </row>
    <row r="4" spans="1:9" ht="20.100000000000001" customHeight="1">
      <c r="A4" s="29"/>
      <c r="H4" s="31"/>
      <c r="I4" s="10"/>
    </row>
    <row r="5" spans="1:9" ht="20.100000000000001" customHeight="1">
      <c r="A5" s="759" t="s">
        <v>363</v>
      </c>
      <c r="B5" s="759"/>
      <c r="C5" s="759"/>
      <c r="D5" s="759"/>
      <c r="E5" s="759"/>
      <c r="F5" s="32"/>
      <c r="H5" s="31"/>
      <c r="I5" s="10"/>
    </row>
    <row r="6" spans="1:9" ht="20.100000000000001" customHeight="1">
      <c r="A6" s="33"/>
      <c r="H6" s="31"/>
      <c r="I6" s="10"/>
    </row>
    <row r="7" spans="1:9" ht="20.100000000000001" customHeight="1">
      <c r="A7" s="34" t="str">
        <f>'Attach 3(JV)'!A7</f>
        <v>Bidder’s Name and Address :</v>
      </c>
      <c r="E7" s="14" t="str">
        <f>'Attach 3(JV)'!E7</f>
        <v>To:</v>
      </c>
      <c r="H7" s="31"/>
      <c r="I7" s="10"/>
    </row>
    <row r="8" spans="1:9" ht="36" customHeight="1">
      <c r="A8" s="757" t="str">
        <f>'Attach 3(JV)'!A8</f>
        <v/>
      </c>
      <c r="B8" s="757"/>
      <c r="C8" s="757"/>
      <c r="D8" s="757"/>
      <c r="E8" s="11" t="str">
        <f>'Attach 3(JV)'!E8</f>
        <v>Contract Services</v>
      </c>
      <c r="H8" s="31"/>
      <c r="I8" s="10"/>
    </row>
    <row r="9" spans="1:9" ht="20.100000000000001" customHeight="1">
      <c r="A9" s="12" t="s">
        <v>356</v>
      </c>
      <c r="B9" s="761" t="str">
        <f>'Attach 3(JV)'!B9</f>
        <v/>
      </c>
      <c r="C9" s="761"/>
      <c r="D9" s="761"/>
      <c r="E9" s="11" t="str">
        <f>'Attach 3(JV)'!E9</f>
        <v>Power Grid Corporation of India Ltd.,</v>
      </c>
      <c r="H9" s="31"/>
      <c r="I9" s="10"/>
    </row>
    <row r="10" spans="1:9" ht="20.100000000000001" customHeight="1">
      <c r="A10" s="12" t="s">
        <v>358</v>
      </c>
      <c r="B10" s="761" t="str">
        <f>'Attach 3(JV)'!B10</f>
        <v/>
      </c>
      <c r="C10" s="761"/>
      <c r="D10" s="761"/>
      <c r="E10" s="11" t="str">
        <f>'Attach 3(JV)'!E10</f>
        <v>"Saudamini", Plot No. 2, Sector 29</v>
      </c>
      <c r="H10" s="31"/>
      <c r="I10" s="10"/>
    </row>
    <row r="11" spans="1:9" ht="20.100000000000001" customHeight="1">
      <c r="B11" s="761" t="str">
        <f>'Attach 3(JV)'!B11</f>
        <v/>
      </c>
      <c r="C11" s="761"/>
      <c r="D11" s="761"/>
      <c r="E11" s="11" t="str">
        <f>'Attach 3(JV)'!E11</f>
        <v>Gurgaon (Haryana) - 122001</v>
      </c>
    </row>
    <row r="12" spans="1:9" ht="20.100000000000001" customHeight="1">
      <c r="A12" s="33"/>
      <c r="B12" s="761" t="str">
        <f>'Attach 3(JV)'!B12</f>
        <v/>
      </c>
      <c r="C12" s="761"/>
      <c r="D12" s="761"/>
      <c r="E12" s="11"/>
    </row>
    <row r="13" spans="1:9" ht="20.100000000000001" customHeight="1">
      <c r="A13" s="30" t="s">
        <v>350</v>
      </c>
    </row>
    <row r="14" spans="1:9" ht="20.100000000000001" customHeight="1">
      <c r="A14" s="33"/>
    </row>
    <row r="15" spans="1:9" ht="87.75" customHeight="1">
      <c r="A15" s="1214" t="s">
        <v>373</v>
      </c>
      <c r="B15" s="1214"/>
      <c r="C15" s="1214"/>
      <c r="D15" s="1214"/>
      <c r="E15" s="1214"/>
    </row>
    <row r="16" spans="1:9" ht="30" customHeight="1">
      <c r="A16" s="94" t="s">
        <v>366</v>
      </c>
      <c r="B16" s="1215"/>
      <c r="C16" s="1215"/>
      <c r="D16" s="1215"/>
      <c r="E16" s="1215"/>
    </row>
    <row r="17" spans="1:5" ht="30" customHeight="1">
      <c r="A17" s="94" t="s">
        <v>367</v>
      </c>
      <c r="B17" s="1215"/>
      <c r="C17" s="1215"/>
      <c r="D17" s="1215"/>
      <c r="E17" s="1215"/>
    </row>
    <row r="18" spans="1:5" ht="30" customHeight="1">
      <c r="A18" s="94" t="s">
        <v>368</v>
      </c>
      <c r="B18" s="1215"/>
      <c r="C18" s="1215"/>
      <c r="D18" s="1215"/>
      <c r="E18" s="1215"/>
    </row>
    <row r="19" spans="1:5" ht="30" customHeight="1">
      <c r="A19" s="42" t="s">
        <v>369</v>
      </c>
      <c r="B19" s="1215"/>
      <c r="C19" s="1215"/>
      <c r="D19" s="1215"/>
      <c r="E19" s="1215"/>
    </row>
    <row r="20" spans="1:5" ht="30" customHeight="1">
      <c r="A20" s="42" t="s">
        <v>78</v>
      </c>
      <c r="B20" s="1215"/>
      <c r="C20" s="1215"/>
      <c r="D20" s="1215"/>
      <c r="E20" s="1215"/>
    </row>
    <row r="21" spans="1:5" ht="30" customHeight="1">
      <c r="A21" s="42" t="s">
        <v>81</v>
      </c>
      <c r="B21" s="1215"/>
      <c r="C21" s="1215"/>
      <c r="D21" s="1215"/>
      <c r="E21" s="1215"/>
    </row>
    <row r="22" spans="1:5" ht="16.5" customHeight="1">
      <c r="A22" s="145"/>
    </row>
    <row r="23" spans="1:5" ht="27.95" customHeight="1">
      <c r="D23" s="38"/>
    </row>
    <row r="24" spans="1:5" ht="27.95" customHeight="1">
      <c r="A24" s="37" t="s">
        <v>6</v>
      </c>
      <c r="B24" s="77" t="str">
        <f>'Attach 3(JV)'!B24</f>
        <v/>
      </c>
      <c r="D24" s="38" t="s">
        <v>4</v>
      </c>
      <c r="E24" s="272" t="str">
        <f>'Attach 3(JV)'!E24</f>
        <v/>
      </c>
    </row>
    <row r="25" spans="1:5" ht="27.95" customHeight="1">
      <c r="A25" s="37" t="s">
        <v>7</v>
      </c>
      <c r="B25" s="272" t="str">
        <f>'Attach 3(JV)'!B25</f>
        <v/>
      </c>
      <c r="D25" s="38" t="s">
        <v>5</v>
      </c>
      <c r="E25" s="272" t="str">
        <f>'Attach 3(JV)'!E25</f>
        <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algorithmName="SHA-512" hashValue="tv93bmrSIySwMMtRl/4iXMa88X0vbDjOKwsevk5rTtUviN096F65ITgrtHy12zmNRHr3ERdL4pDToQ0j9GZPCw==" saltValue="WuqZjAFjtywi8xBqEAAnoA==" spinCount="100000" sheet="1" objects="1" scenarios="1"/>
  <customSheetViews>
    <customSheetView guid="{7518E083-431A-45D0-A3DD-DF0866826B90}" showPageBreaks="1" showGridLines="0" printArea="1" view="pageBreakPreview">
      <selection activeCell="B16" sqref="B16:E16"/>
      <pageMargins left="0.75" right="0.63" top="0.57999999999999996" bottom="0.6" header="0.34" footer="0.35"/>
      <pageSetup scale="95" orientation="portrait" r:id="rId1"/>
      <headerFooter alignWithMargins="0">
        <oddFooter>&amp;R&amp;"Book Antiqua,Bold"&amp;8 Page &amp;P of &amp;N</oddFooter>
      </headerFooter>
    </customSheetView>
    <customSheetView guid="{CD28740F-9825-447C-B887-B18F0232D126}" showPageBreaks="1" showGridLines="0" printArea="1" view="pageBreakPreview">
      <selection activeCell="B16" sqref="B16:E16"/>
      <pageMargins left="0.75" right="0.63" top="0.57999999999999996" bottom="0.6" header="0.34" footer="0.35"/>
      <pageSetup scale="95" orientation="portrait" r:id="rId2"/>
      <headerFooter alignWithMargins="0">
        <oddFooter>&amp;R&amp;"Book Antiqua,Bold"&amp;8 Page &amp;P of &amp;N</oddFooter>
      </headerFooter>
    </customSheetView>
    <customSheetView guid="{012A8702-091E-4FD1-8E26-12B65B8B3B8C}" showPageBreaks="1" showGridLines="0" printArea="1" view="pageBreakPreview" topLeftCell="A7">
      <selection activeCell="B16" sqref="B16:E16"/>
      <pageMargins left="0.75" right="0.63" top="0.57999999999999996" bottom="0.6" header="0.34" footer="0.35"/>
      <pageSetup scale="95" orientation="portrait" r:id="rId3"/>
      <headerFooter alignWithMargins="0">
        <oddFooter>&amp;R&amp;"Book Antiqua,Bold"&amp;8 Page &amp;P of &amp;N</oddFooter>
      </headerFooter>
    </customSheetView>
    <customSheetView guid="{0D490C87-B003-4943-9825-ACE0B8E7CC06}" showPageBreaks="1" showGridLines="0" printArea="1" view="pageBreakPreview">
      <selection activeCell="B16" sqref="B16:E16"/>
      <pageMargins left="0.75" right="0.63" top="0.57999999999999996" bottom="0.6" header="0.34" footer="0.35"/>
      <pageSetup scale="95" orientation="portrait" r:id="rId4"/>
      <headerFooter alignWithMargins="0">
        <oddFooter>&amp;R&amp;"Book Antiqua,Bold"&amp;8 Page &amp;P of &amp;N</oddFooter>
      </headerFooter>
    </customSheetView>
    <customSheetView guid="{4D67A8FB-66CE-4EFD-8932-C754BE25ED43}" showPageBreaks="1" showGridLines="0" printArea="1" view="pageBreakPreview">
      <selection activeCell="B16" sqref="B16:E16"/>
      <pageMargins left="0.75" right="0.63" top="0.57999999999999996" bottom="0.6" header="0.34" footer="0.35"/>
      <pageSetup scale="95" orientation="portrait" r:id="rId5"/>
      <headerFooter alignWithMargins="0">
        <oddFooter>&amp;R&amp;"Book Antiqua,Bold"&amp;8 Page &amp;P of &amp;N</oddFooter>
      </headerFooter>
    </customSheetView>
    <customSheetView guid="{B07CB001-8FAF-40AD-8AD5-A65A64B33B35}"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8CF338B0-8CA3-4AF4-816D-CB7A6D8E33BC}" showPageBreaks="1" showGridLines="0" printArea="1" view="pageBreakPreview">
      <selection activeCell="B16" sqref="B16:E21"/>
      <pageMargins left="0.75" right="0.63" top="0.57999999999999996" bottom="0.6" header="0.34" footer="0.35"/>
      <pageSetup scale="95" orientation="portrait" r:id="rId7"/>
      <headerFooter alignWithMargins="0">
        <oddFooter>&amp;R&amp;"Book Antiqua,Bold"&amp;8 Page &amp;P of &amp;N</oddFooter>
      </headerFooter>
    </customSheetView>
    <customSheetView guid="{D05C69EC-C4A6-4AED-AFBA-A3044FD4B3FB}" showPageBreaks="1" showGridLines="0" printArea="1" view="pageBreakPreview">
      <selection activeCell="B16" sqref="B16:E21"/>
      <pageMargins left="0.75" right="0.63" top="0.57999999999999996" bottom="0.6" header="0.34" footer="0.35"/>
      <pageSetup scale="95" orientation="portrait" r:id="rId8"/>
      <headerFooter alignWithMargins="0">
        <oddFooter>&amp;R&amp;"Book Antiqua,Bold"&amp;8 Page &amp;P of &amp;N</oddFooter>
      </headerFooter>
    </customSheetView>
    <customSheetView guid="{BE615921-12B2-47E1-81BB-292B559B4C46}" showPageBreaks="1" showGridLines="0" printArea="1" view="pageBreakPreview" topLeftCell="A3">
      <selection activeCell="B20" sqref="B20:E20"/>
      <pageMargins left="0.75" right="0.63" top="0.57999999999999996" bottom="0.6" header="0.34" footer="0.35"/>
      <pageSetup scale="95" orientation="portrait" r:id="rId9"/>
      <headerFooter alignWithMargins="0">
        <oddFooter>&amp;R&amp;"Book Antiqua,Bold"&amp;8 Page &amp;P of &amp;N</oddFooter>
      </headerFooter>
    </customSheetView>
    <customSheetView guid="{13A93EBF-985A-49FD-9FE0-DC75D238EC8C}"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1E2D7167-D6B7-4690-9A83-BF768C4223A4}" showPageBreaks="1" showGridLines="0" printArea="1" view="pageBreakPreview" topLeftCell="A10">
      <selection activeCell="B75" sqref="B75:C75"/>
      <pageMargins left="0.75" right="0.63" top="0.57999999999999996" bottom="0.6" header="0.34" footer="0.35"/>
      <pageSetup scale="95" orientation="portrait" r:id="rId11"/>
      <headerFooter alignWithMargins="0">
        <oddFooter>&amp;R&amp;"Book Antiqua,Bold"&amp;8 Page &amp;P of &amp;N</oddFooter>
      </headerFooter>
    </customSheetView>
    <customSheetView guid="{7A88FC7A-7690-48AB-B789-172043AFADC8}" showPageBreaks="1" showGridLines="0" printArea="1" view="pageBreakPreview" topLeftCell="A19">
      <selection activeCell="B75" sqref="B75:C75"/>
      <pageMargins left="0.75" right="0.63" top="0.57999999999999996" bottom="0.6" header="0.34" footer="0.35"/>
      <pageSetup scale="95" orientation="portrait" r:id="rId12"/>
      <headerFooter alignWithMargins="0">
        <oddFooter>&amp;R&amp;"Book Antiqua,Bold"&amp;8 Page &amp;P of &amp;N</oddFooter>
      </headerFooter>
    </customSheetView>
    <customSheetView guid="{CB7CD015-9A92-451A-BEF4-2BC98E3768DD}" showPageBreaks="1" showGridLines="0" printArea="1" view="pageBreakPreview" topLeftCell="A7">
      <selection activeCell="B16" sqref="B16:E16"/>
      <pageMargins left="0.75" right="0.63" top="0.57999999999999996" bottom="0.6" header="0.34" footer="0.35"/>
      <pageSetup scale="95" orientation="portrait" r:id="rId13"/>
      <headerFooter alignWithMargins="0">
        <oddFooter>&amp;R&amp;"Book Antiqua,Bold"&amp;8 Page &amp;P of &amp;N</oddFooter>
      </headerFooter>
    </customSheetView>
    <customSheetView guid="{44C1C443-3199-4288-884A-D16AF7B2CD69}" showPageBreaks="1" showGridLines="0" printArea="1" view="pageBreakPreview" topLeftCell="A7">
      <selection activeCell="B16" sqref="B16:E16"/>
      <pageMargins left="0.75" right="0.63" top="0.57999999999999996" bottom="0.6" header="0.34" footer="0.35"/>
      <pageSetup scale="95" orientation="portrait" r:id="rId14"/>
      <headerFooter alignWithMargins="0">
        <oddFooter>&amp;R&amp;"Book Antiqua,Bold"&amp;8 Page &amp;P of &amp;N</oddFooter>
      </headerFooter>
    </customSheetView>
    <customSheetView guid="{82E8A0F5-0020-4355-95CF-28601763A783}" showPageBreaks="1" showGridLines="0" printArea="1" view="pageBreakPreview" topLeftCell="A7">
      <selection activeCell="B16" sqref="B16:E16"/>
      <pageMargins left="0.75" right="0.63" top="0.57999999999999996" bottom="0.6" header="0.34" footer="0.35"/>
      <pageSetup scale="95" orientation="portrait" r:id="rId15"/>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6"/>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21"/>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6"/>
      <headerFooter alignWithMargins="0">
        <oddFooter>&amp;R&amp;"Book Antiqua,Bold"&amp;8 Page &amp;P of &amp;N</oddFooter>
      </headerFooter>
    </customSheetView>
    <customSheetView guid="{82C64B11-1F50-45B5-B7BB-9F1DC733C833}" showPageBreaks="1" showGridLines="0" printArea="1" view="pageBreakPreview">
      <selection activeCell="B75" sqref="B75:C75"/>
      <pageMargins left="0.75" right="0.63" top="0.57999999999999996" bottom="0.6" header="0.34" footer="0.35"/>
      <pageSetup scale="95" orientation="portrait" r:id="rId27"/>
      <headerFooter alignWithMargins="0">
        <oddFooter>&amp;R&amp;"Book Antiqua,Bold"&amp;8 Page &amp;P of &amp;N</oddFooter>
      </headerFooter>
    </customSheetView>
    <customSheetView guid="{CFBF18EC-8277-4311-991B-395AF21BB33B}" showPageBreaks="1" showGridLines="0" printArea="1" view="pageBreakPreview" topLeftCell="A10">
      <selection activeCell="B75" sqref="B75:C75"/>
      <pageMargins left="0.75" right="0.63" top="0.57999999999999996" bottom="0.6" header="0.34" footer="0.35"/>
      <pageSetup scale="95" orientation="portrait" r:id="rId28"/>
      <headerFooter alignWithMargins="0">
        <oddFooter>&amp;R&amp;"Book Antiqua,Bold"&amp;8 Page &amp;P of &amp;N</oddFooter>
      </headerFooter>
    </customSheetView>
    <customSheetView guid="{AA750348-930C-43DE-ADD0-8D60980F5013}" showPageBreaks="1" showGridLines="0" printArea="1" view="pageBreakPreview" topLeftCell="A10">
      <selection activeCell="B75" sqref="B75:C75"/>
      <pageMargins left="0.75" right="0.63" top="0.57999999999999996" bottom="0.6" header="0.34" footer="0.35"/>
      <pageSetup scale="95" orientation="portrait" r:id="rId29"/>
      <headerFooter alignWithMargins="0">
        <oddFooter>&amp;R&amp;"Book Antiqua,Bold"&amp;8 Page &amp;P of &amp;N</oddFooter>
      </headerFooter>
    </customSheetView>
    <customSheetView guid="{14C32814-5A59-4863-9FB1-822FBB75D7D1}" showPageBreaks="1" showGridLines="0" printArea="1" view="pageBreakPreview">
      <selection activeCell="B16" sqref="B16:E16"/>
      <pageMargins left="0.75" right="0.63" top="0.57999999999999996" bottom="0.6" header="0.34" footer="0.35"/>
      <pageSetup scale="95" orientation="portrait" r:id="rId30"/>
      <headerFooter alignWithMargins="0">
        <oddFooter>&amp;R&amp;"Book Antiqua,Bold"&amp;8 Page &amp;P of &amp;N</oddFooter>
      </headerFooter>
    </customSheetView>
    <customSheetView guid="{1F125E51-1799-42D0-B41E-DC039BB17D59}" showPageBreaks="1" showGridLines="0" printArea="1" view="pageBreakPreview" topLeftCell="A19">
      <selection activeCell="B16" sqref="B16:E21"/>
      <pageMargins left="0.75" right="0.63" top="0.57999999999999996" bottom="0.6" header="0.34" footer="0.35"/>
      <pageSetup scale="95" orientation="portrait" r:id="rId31"/>
      <headerFooter alignWithMargins="0">
        <oddFooter>&amp;R&amp;"Book Antiqua,Bold"&amp;8 Page &amp;P of &amp;N</oddFooter>
      </headerFooter>
    </customSheetView>
    <customSheetView guid="{77353208-2D17-4D2E-ADE3-4F168F350B73}" showPageBreaks="1" showGridLines="0" printArea="1" view="pageBreakPreview">
      <selection activeCell="B16" sqref="B16:E16"/>
      <pageMargins left="0.75" right="0.63" top="0.57999999999999996" bottom="0.6" header="0.34" footer="0.35"/>
      <pageSetup scale="95" orientation="portrait" r:id="rId32"/>
      <headerFooter alignWithMargins="0">
        <oddFooter>&amp;R&amp;"Book Antiqua,Bold"&amp;8 Page &amp;P of &amp;N</oddFooter>
      </headerFooter>
    </customSheetView>
    <customSheetView guid="{010B040B-83D1-42E5-9354-A9BE9113BDAC}" showPageBreaks="1" showGridLines="0" printArea="1" view="pageBreakPreview" topLeftCell="A7">
      <selection activeCell="B16" sqref="B16:E16"/>
      <pageMargins left="0.75" right="0.63" top="0.57999999999999996" bottom="0.6" header="0.34" footer="0.35"/>
      <pageSetup scale="95" orientation="portrait" r:id="rId33"/>
      <headerFooter alignWithMargins="0">
        <oddFooter>&amp;R&amp;"Book Antiqua,Bold"&amp;8 Page &amp;P of &amp;N</oddFooter>
      </headerFooter>
    </customSheetView>
    <customSheetView guid="{FC200EB0-6614-47DB-96CE-7610471486D9}" showPageBreaks="1" showGridLines="0" printArea="1" view="pageBreakPreview" topLeftCell="A16">
      <selection activeCell="B16" sqref="B16:E16"/>
      <pageMargins left="0.75" right="0.63" top="0.57999999999999996" bottom="0.6" header="0.34" footer="0.35"/>
      <pageSetup scale="95" orientation="portrait" r:id="rId34"/>
      <headerFooter alignWithMargins="0">
        <oddFooter>&amp;R&amp;"Book Antiqua,Bold"&amp;8 Page &amp;P of &amp;N</oddFooter>
      </headerFooter>
    </customSheetView>
    <customSheetView guid="{35C772BD-8F05-4A18-BEC8-6AF744E22539}" showPageBreaks="1" showGridLines="0" printArea="1" view="pageBreakPreview">
      <selection activeCell="B16" sqref="B16:E16"/>
      <pageMargins left="0.75" right="0.63" top="0.57999999999999996" bottom="0.6" header="0.34" footer="0.35"/>
      <pageSetup scale="95" orientation="portrait" r:id="rId35"/>
      <headerFooter alignWithMargins="0">
        <oddFooter>&amp;R&amp;"Book Antiqua,Bold"&amp;8 Page &amp;P of &amp;N</oddFooter>
      </headerFooter>
    </customSheetView>
    <customSheetView guid="{FADCBE67-C557-4BB1-9129-D4D2EFCC4742}" showPageBreaks="1" showGridLines="0" printArea="1" view="pageBreakPreview">
      <selection activeCell="B16" sqref="B16:E16"/>
      <pageMargins left="0.75" right="0.63" top="0.57999999999999996" bottom="0.6" header="0.34" footer="0.35"/>
      <pageSetup scale="95" orientation="portrait" r:id="rId36"/>
      <headerFooter alignWithMargins="0">
        <oddFooter>&amp;R&amp;"Book Antiqua,Bold"&amp;8 Page &amp;P of &amp;N</oddFooter>
      </headerFooter>
    </customSheetView>
  </customSheetViews>
  <mergeCells count="14">
    <mergeCell ref="B9:D9"/>
    <mergeCell ref="B20:E20"/>
    <mergeCell ref="A3:E3"/>
    <mergeCell ref="A5:E5"/>
    <mergeCell ref="B10:D10"/>
    <mergeCell ref="B11:D11"/>
    <mergeCell ref="A8:D8"/>
    <mergeCell ref="B21:E21"/>
    <mergeCell ref="A15:E15"/>
    <mergeCell ref="B16:E16"/>
    <mergeCell ref="B12:D12"/>
    <mergeCell ref="B17:E17"/>
    <mergeCell ref="B18:E18"/>
    <mergeCell ref="B19:E19"/>
  </mergeCells>
  <phoneticPr fontId="6" type="noConversion"/>
  <pageMargins left="0.75" right="0.63" top="0.57999999999999996" bottom="0.6" header="0.34" footer="0.35"/>
  <pageSetup scale="95" orientation="portrait" r:id="rId37"/>
  <headerFooter alignWithMargins="0">
    <oddFooter>&amp;R&amp;"Book Antiqua,Bold"&amp;8 Page &amp;P of &amp;N</oddFooter>
  </headerFooter>
  <drawing r:id="rId3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124</vt:i4>
      </vt:variant>
    </vt:vector>
  </HeadingPairs>
  <TitlesOfParts>
    <vt:vector size="155" baseType="lpstr">
      <vt:lpstr>Basic</vt:lpstr>
      <vt:lpstr>Cover</vt:lpstr>
      <vt:lpstr>Names of Bidder</vt:lpstr>
      <vt:lpstr>Attach 3(JV)</vt:lpstr>
      <vt:lpstr>Attach-3 (QR)</vt:lpstr>
      <vt:lpstr>Attach QR</vt:lpstr>
      <vt:lpstr>Attach 4</vt:lpstr>
      <vt:lpstr>Attach 4 (A)</vt:lpstr>
      <vt:lpstr>Attach 4 (B)</vt:lpstr>
      <vt:lpstr>Attach 5</vt:lpstr>
      <vt:lpstr>Attach 5A</vt:lpstr>
      <vt:lpstr>Attach 5B</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Attach-20</vt:lpstr>
      <vt:lpstr>Attach 25</vt:lpstr>
      <vt:lpstr>Attach 19</vt:lpstr>
      <vt:lpstr>Bid Form 1st Envelope </vt:lpstr>
      <vt:lpstr>N to W</vt:lpstr>
      <vt:lpstr>Sheet1</vt:lpstr>
      <vt:lpstr>'Attach QR'!BL2A</vt:lpstr>
      <vt:lpstr>'Attach-3 (QR)'!BL2A</vt:lpstr>
      <vt:lpstr>'Attach QR'!BL2A2</vt:lpstr>
      <vt:lpstr>'Attach QR'!BL2AA</vt:lpstr>
      <vt:lpstr>'Attach-3 (QR)'!BL2AA</vt:lpstr>
      <vt:lpstr>'Attach QR'!BL2AAA</vt:lpstr>
      <vt:lpstr>'Attach QR'!BL2B</vt:lpstr>
      <vt:lpstr>'Attach-3 (QR)'!BL2B</vt:lpstr>
      <vt:lpstr>'Attach QR'!BL2BB</vt:lpstr>
      <vt:lpstr>'Attach QR'!BL2BBB</vt:lpstr>
      <vt:lpstr>'Attach QR'!BL2C</vt:lpstr>
      <vt:lpstr>'Attach-3 (QR)'!BL2C</vt:lpstr>
      <vt:lpstr>'Attach QR'!BL2CC</vt:lpstr>
      <vt:lpstr>'Attach QR'!BL2CCC</vt:lpstr>
      <vt:lpstr>'Attach QR'!BL3A</vt:lpstr>
      <vt:lpstr>'Attach-3 (QR)'!BL3A</vt:lpstr>
      <vt:lpstr>'Attach QR'!BL3AA</vt:lpstr>
      <vt:lpstr>'Attach QR'!BL3AAA</vt:lpstr>
      <vt:lpstr>'Attach QR'!BL3B</vt:lpstr>
      <vt:lpstr>'Attach-3 (QR)'!BL3B</vt:lpstr>
      <vt:lpstr>'Attach QR'!BL3BB</vt:lpstr>
      <vt:lpstr>'Attach QR'!BL3BBB</vt:lpstr>
      <vt:lpstr>'Attach QR'!BL3C</vt:lpstr>
      <vt:lpstr>'Attach-3 (QR)'!BL3C</vt:lpstr>
      <vt:lpstr>'Attach QR'!BL3CC</vt:lpstr>
      <vt:lpstr>'Attach QR'!BL3CCC</vt:lpstr>
      <vt:lpstr>'Attach QR'!BL4A</vt:lpstr>
      <vt:lpstr>'Attach-3 (QR)'!BL4A</vt:lpstr>
      <vt:lpstr>'Attach QR'!BL4AA</vt:lpstr>
      <vt:lpstr>'Attach QR'!BL4AAA</vt:lpstr>
      <vt:lpstr>'Attach QR'!BL4B</vt:lpstr>
      <vt:lpstr>'Attach-3 (QR)'!BL4B</vt:lpstr>
      <vt:lpstr>'Attach QR'!BL4BB</vt:lpstr>
      <vt:lpstr>'Attach QR'!BL4BBB</vt:lpstr>
      <vt:lpstr>'Attach QR'!BL4C</vt:lpstr>
      <vt:lpstr>'Attach-3 (QR)'!BL4C</vt:lpstr>
      <vt:lpstr>'Attach QR'!BL4CC</vt:lpstr>
      <vt:lpstr>'Attach QR'!BL4CCC</vt:lpstr>
      <vt:lpstr>'Attach QR'!BL5A</vt:lpstr>
      <vt:lpstr>'Attach-3 (QR)'!BL5A</vt:lpstr>
      <vt:lpstr>'Attach QR'!BL5AA</vt:lpstr>
      <vt:lpstr>'Attach QR'!BL5AAA</vt:lpstr>
      <vt:lpstr>'Attach QR'!BL5B</vt:lpstr>
      <vt:lpstr>'Attach-3 (QR)'!BL5B</vt:lpstr>
      <vt:lpstr>'Attach QR'!BL5BB</vt:lpstr>
      <vt:lpstr>'Attach QR'!BL5BBB</vt:lpstr>
      <vt:lpstr>'Attach QR'!BL5C</vt:lpstr>
      <vt:lpstr>'Attach-3 (QR)'!BL5C</vt:lpstr>
      <vt:lpstr>'Attach QR'!BL5CC</vt:lpstr>
      <vt:lpstr>'Attach QR'!BL5CCC</vt:lpstr>
      <vt:lpstr>'Attach QR'!PATH1</vt:lpstr>
      <vt:lpstr>'Attach QR'!PATH11</vt:lpstr>
      <vt:lpstr>'Attach QR'!PATH111</vt:lpstr>
      <vt:lpstr>'Attach QR'!PATH2</vt:lpstr>
      <vt:lpstr>'Attach QR'!PATH22</vt:lpstr>
      <vt:lpstr>'Attach QR'!PATH222</vt:lpstr>
      <vt:lpstr>'Attach QR'!PATH3</vt:lpstr>
      <vt:lpstr>'Attach QR'!PATH33</vt:lpstr>
      <vt:lpstr>'Attach QR'!PATH333</vt:lpstr>
      <vt:lpstr>'Attach QR'!PATH4</vt:lpstr>
      <vt:lpstr>'Attach QR'!PATH44</vt:lpstr>
      <vt:lpstr>'Attach QR'!PATH444</vt:lpstr>
      <vt:lpstr>'Attach QR'!PATH5</vt:lpstr>
      <vt:lpstr>'Attach QR'!PATH55</vt:lpstr>
      <vt:lpstr>'Attach QR'!PATH555</vt:lpstr>
      <vt:lpstr>'Attach QR'!PATHAR1</vt:lpstr>
      <vt:lpstr>'Attach-3 (QR)'!PATHAR1</vt:lpstr>
      <vt:lpstr>'Attach QR'!PATHAR2</vt:lpstr>
      <vt:lpstr>'Attach-3 (QR)'!PATHAR2</vt:lpstr>
      <vt:lpstr>'Attach QR'!PATHAR3</vt:lpstr>
      <vt:lpstr>'Attach-3 (QR)'!PATHAR3</vt:lpstr>
      <vt:lpstr>'Attach QR'!PATHJV1</vt:lpstr>
      <vt:lpstr>'Attach QR'!PATHJV11</vt:lpstr>
      <vt:lpstr>'Attach QR'!PATHJV111</vt:lpstr>
      <vt:lpstr>'Attach QR'!PATHJV2</vt:lpstr>
      <vt:lpstr>'Attach QR'!PATHJV22</vt:lpstr>
      <vt:lpstr>'Attach QR'!PATHJV222</vt:lpstr>
      <vt:lpstr>'Attach QR'!PATHJV3</vt:lpstr>
      <vt:lpstr>'Attach QR'!PATHJV33</vt:lpstr>
      <vt:lpstr>'Attach QR'!PATHJV333</vt:lpstr>
      <vt:lpstr>'Attach QR'!PATHJVPR1</vt:lpstr>
      <vt:lpstr>'Attach-3 (QR)'!PATHJVPR1</vt:lpstr>
      <vt:lpstr>'Attach QR'!PATHJVPR11</vt:lpstr>
      <vt:lpstr>'Attach QR'!PATHJVPR111</vt:lpstr>
      <vt:lpstr>'Attach QR'!PATHJVPR2</vt:lpstr>
      <vt:lpstr>'Attach-3 (QR)'!PATHJVPR2</vt:lpstr>
      <vt:lpstr>'Attach QR'!PATHJVPR22</vt:lpstr>
      <vt:lpstr>'Attach QR'!PATHJVPR222</vt:lpstr>
      <vt:lpstr>'Attach QR'!PATHLP1</vt:lpstr>
      <vt:lpstr>'Attach-3 (QR)'!PATHLP1</vt:lpstr>
      <vt:lpstr>'Attach QR'!PATHLP2</vt:lpstr>
      <vt:lpstr>'Attach QR'!PATHLP3</vt:lpstr>
      <vt:lpstr>'Attach QR'!PATHPR1</vt:lpstr>
      <vt:lpstr>'Attach-3 (QR)'!PATHPR1</vt:lpstr>
      <vt:lpstr>'Attach QR'!PATHPR2</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19'!Print_Area</vt:lpstr>
      <vt:lpstr>'Attach 25'!Print_Area</vt:lpstr>
      <vt:lpstr>'Attach 3(JV)'!Print_Area</vt:lpstr>
      <vt:lpstr>'Attach 4'!Print_Area</vt:lpstr>
      <vt:lpstr>'Attach 4 (A)'!Print_Area</vt:lpstr>
      <vt:lpstr>'Attach 4 (B)'!Print_Area</vt:lpstr>
      <vt:lpstr>'Attach 5'!Print_Area</vt:lpstr>
      <vt:lpstr>'Attach 5A'!Print_Area</vt:lpstr>
      <vt:lpstr>'Attach 5B'!Print_Area</vt:lpstr>
      <vt:lpstr>'Attach 6'!Print_Area</vt:lpstr>
      <vt:lpstr>'Attach 7'!Print_Area</vt:lpstr>
      <vt:lpstr>'Attach 9'!Print_Area</vt:lpstr>
      <vt:lpstr>'Attach QR'!Print_Area</vt:lpstr>
      <vt:lpstr>'Attach-20'!Print_Area</vt:lpstr>
      <vt:lpstr>'Attach-3 (QR)'!Print_Area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Vikash Chandra {विकास चंद्र}</cp:lastModifiedBy>
  <cp:lastPrinted>2025-05-21T08:53:14Z</cp:lastPrinted>
  <dcterms:created xsi:type="dcterms:W3CDTF">2010-09-27T08:09:01Z</dcterms:created>
  <dcterms:modified xsi:type="dcterms:W3CDTF">2025-05-22T09:01:17Z</dcterms:modified>
</cp:coreProperties>
</file>